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elocaled.sharepoint.com/sites/SHAREPOINT_MVE/Documents partages/MVE/1.1_FRANCE_RENOV'/4_outils/Outils a utiliser en RDV/Calcul déphasage thermique/"/>
    </mc:Choice>
  </mc:AlternateContent>
  <xr:revisionPtr revIDLastSave="32" documentId="11_3DE6BDD400FBC0522B7E4DFF927799D1AB60F3FE" xr6:coauthVersionLast="47" xr6:coauthVersionMax="47" xr10:uidLastSave="{1DBD7A19-BA1D-4E2E-A220-C29ECCB95D4C}"/>
  <bookViews>
    <workbookView xWindow="-108" yWindow="-108" windowWidth="23256" windowHeight="12576" xr2:uid="{00000000-000D-0000-FFFF-FFFF00000000}"/>
  </bookViews>
  <sheets>
    <sheet name="Isolants -entrée R" sheetId="1" r:id="rId1"/>
    <sheet name="Isolants -entrée épaisseur" sheetId="4" r:id="rId2"/>
    <sheet name="Matériaux construction - épais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" i="1" l="1"/>
  <c r="M6" i="1"/>
  <c r="H7" i="1"/>
  <c r="J6" i="1"/>
  <c r="I6" i="5" l="1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7" i="4" l="1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5" i="5" l="1"/>
  <c r="H26" i="5"/>
  <c r="H25" i="5"/>
  <c r="H24" i="5"/>
  <c r="H23" i="5"/>
  <c r="H22" i="5"/>
  <c r="H19" i="5"/>
  <c r="K19" i="5" s="1"/>
  <c r="L19" i="5" s="1"/>
  <c r="M19" i="5" s="1"/>
  <c r="H18" i="5"/>
  <c r="K18" i="5" s="1"/>
  <c r="L18" i="5" s="1"/>
  <c r="M18" i="5" s="1"/>
  <c r="H17" i="5"/>
  <c r="K17" i="5" s="1"/>
  <c r="L17" i="5" s="1"/>
  <c r="M17" i="5" s="1"/>
  <c r="H16" i="5"/>
  <c r="K16" i="5" s="1"/>
  <c r="L16" i="5" s="1"/>
  <c r="M16" i="5" s="1"/>
  <c r="H15" i="5"/>
  <c r="K15" i="5" s="1"/>
  <c r="L15" i="5" s="1"/>
  <c r="M15" i="5" s="1"/>
  <c r="H14" i="5"/>
  <c r="K14" i="5" s="1"/>
  <c r="L14" i="5" s="1"/>
  <c r="M14" i="5" s="1"/>
  <c r="H13" i="5"/>
  <c r="K13" i="5" s="1"/>
  <c r="L13" i="5" s="1"/>
  <c r="M13" i="5" s="1"/>
  <c r="H12" i="5"/>
  <c r="K12" i="5" s="1"/>
  <c r="L12" i="5" s="1"/>
  <c r="M12" i="5" s="1"/>
  <c r="H11" i="5"/>
  <c r="K11" i="5" s="1"/>
  <c r="L11" i="5" s="1"/>
  <c r="M11" i="5" s="1"/>
  <c r="H10" i="5"/>
  <c r="K10" i="5" s="1"/>
  <c r="L10" i="5" s="1"/>
  <c r="M10" i="5" s="1"/>
  <c r="H9" i="5"/>
  <c r="K9" i="5" s="1"/>
  <c r="L9" i="5" s="1"/>
  <c r="M9" i="5" s="1"/>
  <c r="H8" i="5"/>
  <c r="K8" i="5" s="1"/>
  <c r="L8" i="5" s="1"/>
  <c r="M8" i="5" s="1"/>
  <c r="H7" i="5"/>
  <c r="K7" i="5" s="1"/>
  <c r="L7" i="5" s="1"/>
  <c r="M7" i="5" s="1"/>
  <c r="H6" i="5"/>
  <c r="K6" i="5" s="1"/>
  <c r="L6" i="5" s="1"/>
  <c r="M6" i="5" s="1"/>
  <c r="H5" i="5"/>
  <c r="K5" i="5" s="1"/>
  <c r="L5" i="5" s="1"/>
  <c r="M5" i="5" s="1"/>
  <c r="I6" i="4"/>
  <c r="H52" i="4"/>
  <c r="H51" i="4"/>
  <c r="H50" i="4"/>
  <c r="H49" i="4"/>
  <c r="H48" i="4"/>
  <c r="H45" i="4"/>
  <c r="H44" i="4"/>
  <c r="H43" i="4"/>
  <c r="H42" i="4"/>
  <c r="H41" i="4"/>
  <c r="H40" i="4"/>
  <c r="H39" i="4"/>
  <c r="H38" i="4"/>
  <c r="H37" i="4"/>
  <c r="H36" i="4"/>
  <c r="H35" i="4"/>
  <c r="K35" i="4" s="1"/>
  <c r="L35" i="4" s="1"/>
  <c r="M35" i="4" s="1"/>
  <c r="H34" i="4"/>
  <c r="K34" i="4" s="1"/>
  <c r="L34" i="4" s="1"/>
  <c r="M34" i="4" s="1"/>
  <c r="H33" i="4"/>
  <c r="K33" i="4" s="1"/>
  <c r="L33" i="4" s="1"/>
  <c r="M33" i="4" s="1"/>
  <c r="H32" i="4"/>
  <c r="K32" i="4" s="1"/>
  <c r="L32" i="4" s="1"/>
  <c r="M32" i="4" s="1"/>
  <c r="H31" i="4"/>
  <c r="K31" i="4" s="1"/>
  <c r="L31" i="4" s="1"/>
  <c r="M31" i="4" s="1"/>
  <c r="H28" i="4"/>
  <c r="K28" i="4" s="1"/>
  <c r="L28" i="4" s="1"/>
  <c r="M28" i="4" s="1"/>
  <c r="H27" i="4"/>
  <c r="K27" i="4" s="1"/>
  <c r="L27" i="4" s="1"/>
  <c r="M27" i="4" s="1"/>
  <c r="H26" i="4"/>
  <c r="K26" i="4" s="1"/>
  <c r="L26" i="4" s="1"/>
  <c r="M26" i="4" s="1"/>
  <c r="H25" i="4"/>
  <c r="K25" i="4" s="1"/>
  <c r="L25" i="4" s="1"/>
  <c r="M25" i="4" s="1"/>
  <c r="H24" i="4"/>
  <c r="K24" i="4" s="1"/>
  <c r="L24" i="4" s="1"/>
  <c r="H23" i="4"/>
  <c r="K23" i="4" s="1"/>
  <c r="L23" i="4" s="1"/>
  <c r="M23" i="4" s="1"/>
  <c r="H22" i="4"/>
  <c r="K22" i="4" s="1"/>
  <c r="L22" i="4" s="1"/>
  <c r="H21" i="4"/>
  <c r="K21" i="4" s="1"/>
  <c r="L21" i="4" s="1"/>
  <c r="M21" i="4" s="1"/>
  <c r="K20" i="4"/>
  <c r="L20" i="4" s="1"/>
  <c r="H19" i="4"/>
  <c r="K19" i="4" s="1"/>
  <c r="L19" i="4" s="1"/>
  <c r="H18" i="4"/>
  <c r="K18" i="4" s="1"/>
  <c r="L18" i="4" s="1"/>
  <c r="H17" i="4"/>
  <c r="K17" i="4" s="1"/>
  <c r="L17" i="4" s="1"/>
  <c r="H16" i="4"/>
  <c r="K16" i="4" s="1"/>
  <c r="L16" i="4" s="1"/>
  <c r="H15" i="4"/>
  <c r="K15" i="4" s="1"/>
  <c r="L15" i="4" s="1"/>
  <c r="H14" i="4"/>
  <c r="K14" i="4" s="1"/>
  <c r="L14" i="4" s="1"/>
  <c r="H13" i="4"/>
  <c r="K13" i="4" s="1"/>
  <c r="L13" i="4" s="1"/>
  <c r="H12" i="4"/>
  <c r="K12" i="4" s="1"/>
  <c r="L12" i="4" s="1"/>
  <c r="H11" i="4"/>
  <c r="K11" i="4" s="1"/>
  <c r="L11" i="4" s="1"/>
  <c r="H10" i="4"/>
  <c r="K10" i="4" s="1"/>
  <c r="L10" i="4" s="1"/>
  <c r="H9" i="4"/>
  <c r="K9" i="4" s="1"/>
  <c r="L9" i="4" s="1"/>
  <c r="H8" i="4"/>
  <c r="K8" i="4" s="1"/>
  <c r="L8" i="4" s="1"/>
  <c r="H7" i="4"/>
  <c r="K7" i="4" s="1"/>
  <c r="L7" i="4" s="1"/>
  <c r="H6" i="4"/>
  <c r="K6" i="4" s="1"/>
  <c r="L6" i="4" s="1"/>
  <c r="M6" i="4" s="1"/>
  <c r="J28" i="1"/>
  <c r="H28" i="1"/>
  <c r="K28" i="1" s="1"/>
  <c r="L28" i="1" s="1"/>
  <c r="J27" i="1"/>
  <c r="H27" i="1"/>
  <c r="K27" i="1" s="1"/>
  <c r="L27" i="1" s="1"/>
  <c r="H6" i="1"/>
  <c r="K6" i="1" s="1"/>
  <c r="H15" i="1"/>
  <c r="M28" i="1" l="1"/>
  <c r="M27" i="1"/>
  <c r="M8" i="4"/>
  <c r="M10" i="4"/>
  <c r="M12" i="4"/>
  <c r="M14" i="4"/>
  <c r="M16" i="4"/>
  <c r="M18" i="4"/>
  <c r="M20" i="4"/>
  <c r="M22" i="4"/>
  <c r="M24" i="4"/>
  <c r="M7" i="4"/>
  <c r="M9" i="4"/>
  <c r="M11" i="4"/>
  <c r="M13" i="4"/>
  <c r="M15" i="4"/>
  <c r="M17" i="4"/>
  <c r="M19" i="4"/>
  <c r="K20" i="1" l="1"/>
  <c r="L20" i="1" s="1"/>
  <c r="K15" i="1"/>
  <c r="L15" i="1" s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M20" i="1" l="1"/>
  <c r="M15" i="1"/>
  <c r="H18" i="1"/>
  <c r="K18" i="1" s="1"/>
  <c r="L18" i="1" s="1"/>
  <c r="M18" i="1" s="1"/>
  <c r="H26" i="1"/>
  <c r="K26" i="1" s="1"/>
  <c r="L26" i="1" s="1"/>
  <c r="M26" i="1" s="1"/>
  <c r="H19" i="1"/>
  <c r="K19" i="1" s="1"/>
  <c r="L19" i="1" s="1"/>
  <c r="M19" i="1" s="1"/>
  <c r="H8" i="1"/>
  <c r="K8" i="1" s="1"/>
  <c r="L8" i="1" s="1"/>
  <c r="H9" i="1"/>
  <c r="K9" i="1" s="1"/>
  <c r="L9" i="1" s="1"/>
  <c r="M9" i="1" s="1"/>
  <c r="H10" i="1"/>
  <c r="K10" i="1" s="1"/>
  <c r="L10" i="1" s="1"/>
  <c r="M10" i="1" s="1"/>
  <c r="H11" i="1"/>
  <c r="K11" i="1" s="1"/>
  <c r="L11" i="1" s="1"/>
  <c r="M11" i="1" s="1"/>
  <c r="H12" i="1"/>
  <c r="K12" i="1" s="1"/>
  <c r="L12" i="1" s="1"/>
  <c r="M12" i="1" s="1"/>
  <c r="H13" i="1"/>
  <c r="K13" i="1" s="1"/>
  <c r="L13" i="1" s="1"/>
  <c r="M13" i="1" s="1"/>
  <c r="H14" i="1"/>
  <c r="H16" i="1"/>
  <c r="K16" i="1" s="1"/>
  <c r="L16" i="1" s="1"/>
  <c r="M16" i="1" s="1"/>
  <c r="H17" i="1"/>
  <c r="K17" i="1" s="1"/>
  <c r="L17" i="1" s="1"/>
  <c r="M17" i="1" s="1"/>
  <c r="H21" i="1"/>
  <c r="K21" i="1" s="1"/>
  <c r="L21" i="1" s="1"/>
  <c r="M21" i="1" s="1"/>
  <c r="H22" i="1"/>
  <c r="K22" i="1" s="1"/>
  <c r="L22" i="1" s="1"/>
  <c r="M22" i="1" s="1"/>
  <c r="H23" i="1"/>
  <c r="K23" i="1" s="1"/>
  <c r="L23" i="1" s="1"/>
  <c r="M23" i="1" s="1"/>
  <c r="H24" i="1"/>
  <c r="K24" i="1" s="1"/>
  <c r="L24" i="1" s="1"/>
  <c r="M24" i="1" s="1"/>
  <c r="H25" i="1"/>
  <c r="K25" i="1" s="1"/>
  <c r="L25" i="1" s="1"/>
  <c r="M25" i="1" s="1"/>
  <c r="K7" i="1"/>
  <c r="L7" i="1" s="1"/>
  <c r="K14" i="1" l="1"/>
  <c r="L14" i="1" s="1"/>
  <c r="M14" i="1" s="1"/>
  <c r="M8" i="1"/>
  <c r="L6" i="1" l="1"/>
</calcChain>
</file>

<file path=xl/sharedStrings.xml><?xml version="1.0" encoding="utf-8"?>
<sst xmlns="http://schemas.openxmlformats.org/spreadsheetml/2006/main" count="197" uniqueCount="77">
  <si>
    <t xml:space="preserve">Masse volumique </t>
  </si>
  <si>
    <t xml:space="preserve">kg/m3 </t>
  </si>
  <si>
    <t>Ouate de cellulose</t>
  </si>
  <si>
    <t>Vrac</t>
  </si>
  <si>
    <t>Panneaux</t>
  </si>
  <si>
    <t>W/m.K</t>
  </si>
  <si>
    <t>Capacité thermique</t>
  </si>
  <si>
    <t>J/Kg.K</t>
  </si>
  <si>
    <t>Conductivité thermique moyenne</t>
  </si>
  <si>
    <t>Matériau</t>
  </si>
  <si>
    <t>Mise en oeuvre</t>
  </si>
  <si>
    <t>Epaisseur requise</t>
  </si>
  <si>
    <t>m2.K/W</t>
  </si>
  <si>
    <t>m</t>
  </si>
  <si>
    <t>Diffusivité</t>
  </si>
  <si>
    <t>Racine de D</t>
  </si>
  <si>
    <t>Déphasage</t>
  </si>
  <si>
    <t>Wh/Kg.K</t>
  </si>
  <si>
    <t>Polystyrène expansé</t>
  </si>
  <si>
    <t>Polystyrène extrudé</t>
  </si>
  <si>
    <t>Polyuréthane</t>
  </si>
  <si>
    <t>Laine de verre</t>
  </si>
  <si>
    <t>Rouleaux</t>
  </si>
  <si>
    <t>Panneaux rigides</t>
  </si>
  <si>
    <t>Laine de roche</t>
  </si>
  <si>
    <t>Laine de bois</t>
  </si>
  <si>
    <t>Liège</t>
  </si>
  <si>
    <t>Expansé</t>
  </si>
  <si>
    <t>Paille</t>
  </si>
  <si>
    <t>Perlite</t>
  </si>
  <si>
    <t>Vermiculite</t>
  </si>
  <si>
    <t>Plaques</t>
  </si>
  <si>
    <t>Moyenne densité</t>
  </si>
  <si>
    <t>panneau</t>
  </si>
  <si>
    <t>Amortissement thermique</t>
  </si>
  <si>
    <t>Béton de chanvre</t>
  </si>
  <si>
    <t>Conductivité thermique (si précisée)</t>
  </si>
  <si>
    <t>Laine de mouton</t>
  </si>
  <si>
    <t>Panneaux mous</t>
  </si>
  <si>
    <t>Laine de chanvre, lin, coton</t>
  </si>
  <si>
    <t>Bloc béton (parpaing)</t>
  </si>
  <si>
    <t>Monomur</t>
  </si>
  <si>
    <t>Béton banché</t>
  </si>
  <si>
    <t>Brique creuse standard</t>
  </si>
  <si>
    <t>Brique pleine</t>
  </si>
  <si>
    <t>Pisé</t>
  </si>
  <si>
    <t>Adobe ou torchis</t>
  </si>
  <si>
    <t>Bois léger brut, séché à l'air (sapin, épicéa)</t>
  </si>
  <si>
    <t>Bois lourd (chêne, hêtre…)</t>
  </si>
  <si>
    <t>Pierre très tendre</t>
  </si>
  <si>
    <t>Meulières</t>
  </si>
  <si>
    <t>Granites</t>
  </si>
  <si>
    <t>Ardoises</t>
  </si>
  <si>
    <t>Pierre ferme</t>
  </si>
  <si>
    <t>Pierre demi-ferme</t>
  </si>
  <si>
    <t>Plaque de plâtre BA13</t>
  </si>
  <si>
    <t>Enduit chaux</t>
  </si>
  <si>
    <t>Enduit ciment</t>
  </si>
  <si>
    <t xml:space="preserve">Enduit terre </t>
  </si>
  <si>
    <t>Enduit plâtre courant</t>
  </si>
  <si>
    <t>Heures</t>
  </si>
  <si>
    <t>CALCUL DU DEPHASAGE THERMIQUE DES MATERIAUX ISOLANTS</t>
  </si>
  <si>
    <t>Chanvribloc de 10 cm épaisseur</t>
  </si>
  <si>
    <t>Chanvribloc de 20 cm épaisseur</t>
  </si>
  <si>
    <t>Chanvribloc de 30 cm épaisseur</t>
  </si>
  <si>
    <t>Documentation technique Chanvribloc</t>
  </si>
  <si>
    <t xml:space="preserve">Epaisseur </t>
  </si>
  <si>
    <t>Résistance thermique atteinte</t>
  </si>
  <si>
    <t>CALCUL DU DEPHASAGE THERMIQUE DES MATERIAUX DE CONSTRUCTION</t>
  </si>
  <si>
    <t>Conductivité thermique (si précisée sur devis)</t>
  </si>
  <si>
    <t xml:space="preserve">Indiquer la résistance thermique à atteindre </t>
  </si>
  <si>
    <t>Entrer l'épaisseur souhaitée/possible</t>
  </si>
  <si>
    <t>Laine de chanvre, 
lin, coton</t>
  </si>
  <si>
    <t>Chanvribloc e = 10 cm</t>
  </si>
  <si>
    <t>Chanvribloc e = 20 cm</t>
  </si>
  <si>
    <t>Chanvribloc e = 30 cm</t>
  </si>
  <si>
    <t>MàJ 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</si>
</sst>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0"/>
    <numFmt numFmtId="166" formatCode="0.0000"/>
    <numFmt numFmtId="167" formatCode="0.0"/>
  </numFmts>
  <fonts count="10">
    <font>
      <sz val="11"/>
      <color theme="1"/>
      <name val="Calibri"/>
      <family val="2"/>
      <scheme val="minor"/>
    </font>
    <font>
      <b/>
      <sz val="11"/>
      <color theme="1"/>
      <name val="DIN-Regular"/>
      <family val="2"/>
    </font>
    <font>
      <sz val="11"/>
      <color theme="1"/>
      <name val="DIN-Regular"/>
      <family val="2"/>
    </font>
    <font>
      <sz val="10"/>
      <color rgb="FF333333"/>
      <name val="DIN-Regular"/>
      <family val="2"/>
    </font>
    <font>
      <b/>
      <sz val="12"/>
      <color theme="1"/>
      <name val="DIN-Regular"/>
      <family val="2"/>
    </font>
    <font>
      <b/>
      <sz val="14"/>
      <color theme="1"/>
      <name val="DIN-Regular"/>
      <family val="2"/>
    </font>
    <font>
      <b/>
      <sz val="20"/>
      <color theme="1"/>
      <name val="DIN-Regular"/>
      <family val="2"/>
    </font>
    <font>
      <sz val="11"/>
      <name val="DIN-Regular"/>
      <family val="2"/>
    </font>
    <font>
      <b/>
      <sz val="11"/>
      <name val="DIN-Regular"/>
      <family val="2"/>
    </font>
    <font>
      <b/>
      <sz val="12"/>
      <color theme="0"/>
      <name val="DIN-Regular"/>
      <family val="2"/>
    </font>
  </fonts>
  <fills count="7">
    <fill>
      <patternFill patternType="none"/>
    </fill>
    <fill>
      <patternFill patternType="gray125"/>
    </fill>
    <fill>
      <patternFill patternType="solid">
        <fgColor rgb="FF009580"/>
        <bgColor indexed="64"/>
      </patternFill>
    </fill>
    <fill>
      <patternFill patternType="solid">
        <fgColor rgb="FFF18400"/>
        <bgColor indexed="64"/>
      </patternFill>
    </fill>
    <fill>
      <patternFill patternType="solid">
        <fgColor rgb="FFF08CB5"/>
        <bgColor indexed="64"/>
      </patternFill>
    </fill>
    <fill>
      <patternFill patternType="solid">
        <fgColor rgb="FF94C11F"/>
        <bgColor indexed="64"/>
      </patternFill>
    </fill>
    <fill>
      <patternFill patternType="solid">
        <fgColor rgb="FF54C0F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/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167" fontId="5" fillId="6" borderId="5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7" fontId="5" fillId="6" borderId="8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2" fillId="0" borderId="7" xfId="0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5" fontId="2" fillId="0" borderId="7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Border="1" applyAlignment="1">
      <alignment vertical="center"/>
    </xf>
    <xf numFmtId="166" fontId="0" fillId="0" borderId="0" xfId="0" applyNumberFormat="1" applyBorder="1" applyAlignment="1">
      <alignment horizontal="center" vertical="center"/>
    </xf>
    <xf numFmtId="0" fontId="0" fillId="0" borderId="7" xfId="0" applyBorder="1" applyAlignment="1">
      <alignment vertical="center"/>
    </xf>
    <xf numFmtId="166" fontId="0" fillId="0" borderId="7" xfId="0" applyNumberForma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0" borderId="13" xfId="0" applyBorder="1"/>
    <xf numFmtId="0" fontId="4" fillId="2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2" xfId="0" applyFont="1" applyBorder="1"/>
    <xf numFmtId="0" fontId="1" fillId="5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2" fontId="4" fillId="6" borderId="3" xfId="0" applyNumberFormat="1" applyFont="1" applyFill="1" applyBorder="1" applyAlignment="1">
      <alignment horizontal="center" vertical="center"/>
    </xf>
    <xf numFmtId="2" fontId="4" fillId="6" borderId="5" xfId="0" applyNumberFormat="1" applyFont="1" applyFill="1" applyBorder="1" applyAlignment="1">
      <alignment horizontal="center" vertical="center"/>
    </xf>
    <xf numFmtId="2" fontId="4" fillId="6" borderId="8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4C11F"/>
      <color rgb="FFF18400"/>
      <color rgb="FF54C0FB"/>
      <color rgb="FFF08CB5"/>
      <color rgb="FF009580"/>
      <color rgb="FFCF043C"/>
      <color rgb="FF8B1C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2"/>
  <sheetViews>
    <sheetView tabSelected="1" topLeftCell="A5" zoomScale="55" zoomScaleNormal="55" workbookViewId="0">
      <selection activeCell="S10" sqref="S10"/>
    </sheetView>
  </sheetViews>
  <sheetFormatPr baseColWidth="10" defaultRowHeight="14.4" outlineLevelRow="1" outlineLevelCol="1"/>
  <cols>
    <col min="1" max="1" width="5.44140625" customWidth="1"/>
    <col min="2" max="2" width="32.33203125" customWidth="1"/>
    <col min="3" max="3" width="30.44140625" customWidth="1"/>
    <col min="4" max="4" width="24" customWidth="1"/>
    <col min="5" max="5" width="44" bestFit="1" customWidth="1"/>
    <col min="6" max="6" width="69.44140625" hidden="1" customWidth="1" outlineLevel="1"/>
    <col min="7" max="7" width="35.88671875" hidden="1" customWidth="1" outlineLevel="1" collapsed="1"/>
    <col min="8" max="8" width="26.6640625" bestFit="1" customWidth="1" collapsed="1"/>
    <col min="9" max="9" width="44.44140625" bestFit="1" customWidth="1"/>
    <col min="10" max="10" width="24.44140625" bestFit="1" customWidth="1"/>
    <col min="11" max="11" width="14.109375" customWidth="1"/>
    <col min="12" max="12" width="17.109375" bestFit="1" customWidth="1"/>
    <col min="13" max="13" width="15.88671875" customWidth="1"/>
    <col min="14" max="14" width="32.44140625" hidden="1" customWidth="1" outlineLevel="1"/>
    <col min="15" max="15" width="10.88671875" collapsed="1"/>
  </cols>
  <sheetData>
    <row r="1" spans="2:15" ht="24" customHeight="1" thickBot="1">
      <c r="B1" s="5" t="s">
        <v>76</v>
      </c>
    </row>
    <row r="2" spans="2:15">
      <c r="B2" s="73" t="s">
        <v>61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5"/>
    </row>
    <row r="3" spans="2:15" ht="20.100000000000001" customHeight="1" thickBot="1">
      <c r="B3" s="76"/>
      <c r="C3" s="77"/>
      <c r="D3" s="77"/>
      <c r="E3" s="77"/>
      <c r="F3" s="77"/>
      <c r="G3" s="77"/>
      <c r="H3" s="77"/>
      <c r="I3" s="77"/>
      <c r="J3" s="77"/>
      <c r="K3" s="77"/>
      <c r="L3" s="77"/>
      <c r="M3" s="78"/>
      <c r="N3" s="1"/>
      <c r="O3" s="1"/>
    </row>
    <row r="4" spans="2:15" ht="45" customHeight="1">
      <c r="B4" s="9" t="s">
        <v>9</v>
      </c>
      <c r="C4" s="10" t="s">
        <v>10</v>
      </c>
      <c r="D4" s="10" t="s">
        <v>0</v>
      </c>
      <c r="E4" s="10" t="s">
        <v>8</v>
      </c>
      <c r="F4" s="10" t="s">
        <v>69</v>
      </c>
      <c r="G4" s="10" t="s">
        <v>6</v>
      </c>
      <c r="H4" s="10" t="s">
        <v>6</v>
      </c>
      <c r="I4" s="68" t="s">
        <v>70</v>
      </c>
      <c r="J4" s="10" t="s">
        <v>11</v>
      </c>
      <c r="K4" s="10" t="s">
        <v>14</v>
      </c>
      <c r="L4" s="10" t="s">
        <v>15</v>
      </c>
      <c r="M4" s="11" t="s">
        <v>16</v>
      </c>
      <c r="N4" s="8" t="s">
        <v>34</v>
      </c>
      <c r="O4" s="1"/>
    </row>
    <row r="5" spans="2:15" ht="24.9" customHeight="1">
      <c r="B5" s="12"/>
      <c r="C5" s="13"/>
      <c r="D5" s="14" t="s">
        <v>1</v>
      </c>
      <c r="E5" s="14" t="s">
        <v>5</v>
      </c>
      <c r="F5" s="14"/>
      <c r="G5" s="14" t="s">
        <v>7</v>
      </c>
      <c r="H5" s="14" t="s">
        <v>17</v>
      </c>
      <c r="I5" s="14" t="s">
        <v>12</v>
      </c>
      <c r="J5" s="14" t="s">
        <v>13</v>
      </c>
      <c r="K5" s="14"/>
      <c r="L5" s="14"/>
      <c r="M5" s="15" t="s">
        <v>60</v>
      </c>
      <c r="N5" s="3"/>
      <c r="O5" s="1"/>
    </row>
    <row r="6" spans="2:15" ht="45" customHeight="1">
      <c r="B6" s="71" t="s">
        <v>2</v>
      </c>
      <c r="C6" s="17" t="s">
        <v>3</v>
      </c>
      <c r="D6" s="17">
        <v>30</v>
      </c>
      <c r="E6" s="17">
        <v>0.04</v>
      </c>
      <c r="F6" s="17"/>
      <c r="G6" s="17">
        <v>1900</v>
      </c>
      <c r="H6" s="18">
        <f>G6/3600</f>
        <v>0.52777777777777779</v>
      </c>
      <c r="I6" s="19">
        <v>6</v>
      </c>
      <c r="J6" s="62">
        <f>I6*E6</f>
        <v>0.24</v>
      </c>
      <c r="K6" s="20">
        <f>E6/(D6*H6)</f>
        <v>2.5263157894736842E-3</v>
      </c>
      <c r="L6" s="21">
        <f>SQRT(K6)</f>
        <v>5.0262468995003459E-2</v>
      </c>
      <c r="M6" s="22">
        <f>(1.38*J6)/L6</f>
        <v>6.5894096852449531</v>
      </c>
      <c r="N6" s="3"/>
      <c r="O6" s="1"/>
    </row>
    <row r="7" spans="2:15" ht="45" customHeight="1">
      <c r="B7" s="71" t="s">
        <v>2</v>
      </c>
      <c r="C7" s="17" t="s">
        <v>4</v>
      </c>
      <c r="D7" s="17">
        <v>70</v>
      </c>
      <c r="E7" s="23">
        <v>4.2000000000000003E-2</v>
      </c>
      <c r="F7" s="23"/>
      <c r="G7" s="17">
        <v>1900</v>
      </c>
      <c r="H7" s="18">
        <f>G7/3600</f>
        <v>0.52777777777777779</v>
      </c>
      <c r="I7" s="19">
        <v>6</v>
      </c>
      <c r="J7" s="62">
        <f t="shared" ref="J7:J28" si="0">I7*E7</f>
        <v>0.252</v>
      </c>
      <c r="K7" s="20">
        <f>E7/(D7*H7)</f>
        <v>1.1368421052631581E-3</v>
      </c>
      <c r="L7" s="21">
        <f t="shared" ref="L7:L28" si="1">SQRT(K7)</f>
        <v>3.3717089216940985E-2</v>
      </c>
      <c r="M7" s="22">
        <f>(1.38*J7)/L7</f>
        <v>10.314057591462245</v>
      </c>
      <c r="N7" s="3"/>
      <c r="O7" s="1"/>
    </row>
    <row r="8" spans="2:15" ht="45" customHeight="1">
      <c r="B8" s="71" t="s">
        <v>18</v>
      </c>
      <c r="C8" s="17" t="s">
        <v>31</v>
      </c>
      <c r="D8" s="17">
        <v>15</v>
      </c>
      <c r="E8" s="17">
        <v>3.7999999999999999E-2</v>
      </c>
      <c r="F8" s="17"/>
      <c r="G8" s="17">
        <v>1400</v>
      </c>
      <c r="H8" s="18">
        <f t="shared" ref="H8:H15" si="2">G8/3600</f>
        <v>0.3888888888888889</v>
      </c>
      <c r="I8" s="19">
        <v>6</v>
      </c>
      <c r="J8" s="62">
        <f t="shared" si="0"/>
        <v>0.22799999999999998</v>
      </c>
      <c r="K8" s="20">
        <f t="shared" ref="K8:K28" si="3">E8/(D8*H8)</f>
        <v>6.5142857142857146E-3</v>
      </c>
      <c r="L8" s="21">
        <f t="shared" si="1"/>
        <v>8.0711125096145919E-2</v>
      </c>
      <c r="M8" s="22">
        <f t="shared" ref="M7:M28" si="4">(1.38*J8)/L8</f>
        <v>3.8983473421438468</v>
      </c>
      <c r="N8" s="3"/>
      <c r="O8" s="1"/>
    </row>
    <row r="9" spans="2:15" ht="45" customHeight="1">
      <c r="B9" s="71" t="s">
        <v>19</v>
      </c>
      <c r="C9" s="17" t="s">
        <v>31</v>
      </c>
      <c r="D9" s="17">
        <v>34</v>
      </c>
      <c r="E9" s="17">
        <v>0.03</v>
      </c>
      <c r="F9" s="17"/>
      <c r="G9" s="17">
        <v>1400</v>
      </c>
      <c r="H9" s="18">
        <f t="shared" si="2"/>
        <v>0.3888888888888889</v>
      </c>
      <c r="I9" s="19">
        <v>3.7</v>
      </c>
      <c r="J9" s="62">
        <f t="shared" si="0"/>
        <v>0.111</v>
      </c>
      <c r="K9" s="20">
        <f t="shared" si="3"/>
        <v>2.2689075630252099E-3</v>
      </c>
      <c r="L9" s="21">
        <f t="shared" si="1"/>
        <v>4.7633051162246684E-2</v>
      </c>
      <c r="M9" s="22">
        <f t="shared" si="4"/>
        <v>3.2158343054330389</v>
      </c>
      <c r="N9" s="3"/>
      <c r="O9" s="1"/>
    </row>
    <row r="10" spans="2:15" ht="45" customHeight="1">
      <c r="B10" s="71" t="s">
        <v>20</v>
      </c>
      <c r="C10" s="17" t="s">
        <v>31</v>
      </c>
      <c r="D10" s="17">
        <v>30</v>
      </c>
      <c r="E10" s="17">
        <v>0.03</v>
      </c>
      <c r="F10" s="17"/>
      <c r="G10" s="17">
        <v>1400</v>
      </c>
      <c r="H10" s="18">
        <f t="shared" si="2"/>
        <v>0.3888888888888889</v>
      </c>
      <c r="I10" s="19">
        <v>6</v>
      </c>
      <c r="J10" s="62">
        <f t="shared" si="0"/>
        <v>0.18</v>
      </c>
      <c r="K10" s="20">
        <f t="shared" si="3"/>
        <v>2.5714285714285713E-3</v>
      </c>
      <c r="L10" s="21">
        <f t="shared" si="1"/>
        <v>5.0709255283710994E-2</v>
      </c>
      <c r="M10" s="22">
        <f t="shared" si="4"/>
        <v>4.8985140604064821</v>
      </c>
      <c r="N10" s="3"/>
      <c r="O10" s="1"/>
    </row>
    <row r="11" spans="2:15" ht="45" customHeight="1">
      <c r="B11" s="71" t="s">
        <v>21</v>
      </c>
      <c r="C11" s="17" t="s">
        <v>22</v>
      </c>
      <c r="D11" s="17">
        <v>30</v>
      </c>
      <c r="E11" s="17">
        <v>0.04</v>
      </c>
      <c r="F11" s="17"/>
      <c r="G11" s="17">
        <v>1000</v>
      </c>
      <c r="H11" s="18">
        <f t="shared" si="2"/>
        <v>0.27777777777777779</v>
      </c>
      <c r="I11" s="19">
        <v>3.7</v>
      </c>
      <c r="J11" s="62">
        <f t="shared" si="0"/>
        <v>0.14800000000000002</v>
      </c>
      <c r="K11" s="20">
        <f t="shared" si="3"/>
        <v>4.7999999999999996E-3</v>
      </c>
      <c r="L11" s="21">
        <f t="shared" si="1"/>
        <v>6.9282032302755092E-2</v>
      </c>
      <c r="M11" s="22">
        <f t="shared" si="4"/>
        <v>2.9479504744822291</v>
      </c>
      <c r="N11" s="3"/>
      <c r="O11" s="1"/>
    </row>
    <row r="12" spans="2:15" ht="45" customHeight="1">
      <c r="B12" s="71" t="s">
        <v>21</v>
      </c>
      <c r="C12" s="17" t="s">
        <v>23</v>
      </c>
      <c r="D12" s="17">
        <v>80</v>
      </c>
      <c r="E12" s="17">
        <v>0.04</v>
      </c>
      <c r="F12" s="17"/>
      <c r="G12" s="17">
        <v>1000</v>
      </c>
      <c r="H12" s="18">
        <f t="shared" si="2"/>
        <v>0.27777777777777779</v>
      </c>
      <c r="I12" s="19">
        <v>3.7</v>
      </c>
      <c r="J12" s="62">
        <f t="shared" si="0"/>
        <v>0.14800000000000002</v>
      </c>
      <c r="K12" s="20">
        <f t="shared" si="3"/>
        <v>1.8000000000000002E-3</v>
      </c>
      <c r="L12" s="21">
        <f t="shared" si="1"/>
        <v>4.2426406871192854E-2</v>
      </c>
      <c r="M12" s="22">
        <f t="shared" si="4"/>
        <v>4.8139829663180151</v>
      </c>
      <c r="N12" s="3"/>
      <c r="O12" s="1"/>
    </row>
    <row r="13" spans="2:15" ht="45" customHeight="1">
      <c r="B13" s="71" t="s">
        <v>24</v>
      </c>
      <c r="C13" s="17" t="s">
        <v>22</v>
      </c>
      <c r="D13" s="17">
        <v>25</v>
      </c>
      <c r="E13" s="17">
        <v>0.04</v>
      </c>
      <c r="F13" s="17"/>
      <c r="G13" s="17">
        <v>1000</v>
      </c>
      <c r="H13" s="18">
        <f t="shared" si="2"/>
        <v>0.27777777777777779</v>
      </c>
      <c r="I13" s="19">
        <v>6</v>
      </c>
      <c r="J13" s="62">
        <f t="shared" si="0"/>
        <v>0.24</v>
      </c>
      <c r="K13" s="20">
        <f t="shared" si="3"/>
        <v>5.7600000000000004E-3</v>
      </c>
      <c r="L13" s="21">
        <f t="shared" si="1"/>
        <v>7.5894663844041102E-2</v>
      </c>
      <c r="M13" s="22">
        <f t="shared" si="4"/>
        <v>4.3639431710323624</v>
      </c>
      <c r="N13" s="3"/>
      <c r="O13" s="1"/>
    </row>
    <row r="14" spans="2:15" ht="45" customHeight="1">
      <c r="B14" s="71" t="s">
        <v>24</v>
      </c>
      <c r="C14" s="17" t="s">
        <v>23</v>
      </c>
      <c r="D14" s="17">
        <v>70</v>
      </c>
      <c r="E14" s="17">
        <v>0.04</v>
      </c>
      <c r="F14" s="17"/>
      <c r="G14" s="17">
        <v>1000</v>
      </c>
      <c r="H14" s="18">
        <f t="shared" si="2"/>
        <v>0.27777777777777779</v>
      </c>
      <c r="I14" s="19">
        <v>3.7</v>
      </c>
      <c r="J14" s="62">
        <f t="shared" si="0"/>
        <v>0.14800000000000002</v>
      </c>
      <c r="K14" s="20">
        <f t="shared" si="3"/>
        <v>2.0571428571428568E-3</v>
      </c>
      <c r="L14" s="21">
        <f t="shared" si="1"/>
        <v>4.5355736761107261E-2</v>
      </c>
      <c r="M14" s="22">
        <f t="shared" si="4"/>
        <v>4.5030687314319335</v>
      </c>
      <c r="N14" s="3"/>
      <c r="O14" s="1"/>
    </row>
    <row r="15" spans="2:15" ht="45" customHeight="1">
      <c r="B15" s="71" t="s">
        <v>24</v>
      </c>
      <c r="C15" s="17" t="s">
        <v>3</v>
      </c>
      <c r="D15" s="17">
        <v>45</v>
      </c>
      <c r="E15" s="17">
        <v>3.7999999999999999E-2</v>
      </c>
      <c r="F15" s="17"/>
      <c r="G15" s="17">
        <v>2100</v>
      </c>
      <c r="H15" s="18">
        <f t="shared" si="2"/>
        <v>0.58333333333333337</v>
      </c>
      <c r="I15" s="19">
        <v>6</v>
      </c>
      <c r="J15" s="62">
        <f t="shared" si="0"/>
        <v>0.22799999999999998</v>
      </c>
      <c r="K15" s="20">
        <f t="shared" si="3"/>
        <v>1.4476190476190476E-3</v>
      </c>
      <c r="L15" s="21">
        <f t="shared" si="1"/>
        <v>3.8047589248453674E-2</v>
      </c>
      <c r="M15" s="22">
        <f t="shared" si="4"/>
        <v>8.2696435231514052</v>
      </c>
      <c r="N15" s="3"/>
      <c r="O15" s="1"/>
    </row>
    <row r="16" spans="2:15" ht="45" customHeight="1">
      <c r="B16" s="71" t="s">
        <v>25</v>
      </c>
      <c r="C16" s="17" t="s">
        <v>22</v>
      </c>
      <c r="D16" s="17">
        <v>70</v>
      </c>
      <c r="E16" s="17">
        <v>3.9E-2</v>
      </c>
      <c r="F16" s="17"/>
      <c r="G16" s="17">
        <v>2100</v>
      </c>
      <c r="H16" s="18">
        <f>G16/3600</f>
        <v>0.58333333333333337</v>
      </c>
      <c r="I16" s="19">
        <v>6</v>
      </c>
      <c r="J16" s="62">
        <f t="shared" si="0"/>
        <v>0.23399999999999999</v>
      </c>
      <c r="K16" s="20">
        <f t="shared" si="3"/>
        <v>9.5510204081632644E-4</v>
      </c>
      <c r="L16" s="21">
        <f t="shared" si="1"/>
        <v>3.0904725218262763E-2</v>
      </c>
      <c r="M16" s="22">
        <f t="shared" si="4"/>
        <v>10.448887596294639</v>
      </c>
      <c r="N16" s="3"/>
      <c r="O16" s="1"/>
    </row>
    <row r="17" spans="2:15" ht="45" customHeight="1">
      <c r="B17" s="71" t="s">
        <v>25</v>
      </c>
      <c r="C17" s="17" t="s">
        <v>38</v>
      </c>
      <c r="D17" s="17">
        <v>140</v>
      </c>
      <c r="E17" s="17">
        <v>4.2000000000000003E-2</v>
      </c>
      <c r="F17" s="17"/>
      <c r="G17" s="17">
        <v>2100</v>
      </c>
      <c r="H17" s="18">
        <f>G17/3600</f>
        <v>0.58333333333333337</v>
      </c>
      <c r="I17" s="19">
        <v>3.7</v>
      </c>
      <c r="J17" s="62">
        <f t="shared" si="0"/>
        <v>0.15540000000000001</v>
      </c>
      <c r="K17" s="20">
        <f t="shared" si="3"/>
        <v>5.142857142857143E-4</v>
      </c>
      <c r="L17" s="21">
        <f t="shared" si="1"/>
        <v>2.2677868380553634E-2</v>
      </c>
      <c r="M17" s="22">
        <f t="shared" si="4"/>
        <v>9.4564443360070598</v>
      </c>
      <c r="N17" s="3"/>
      <c r="O17" s="1"/>
    </row>
    <row r="18" spans="2:15" ht="45" customHeight="1">
      <c r="B18" s="71" t="s">
        <v>25</v>
      </c>
      <c r="C18" s="17" t="s">
        <v>23</v>
      </c>
      <c r="D18" s="17">
        <v>200</v>
      </c>
      <c r="E18" s="17">
        <v>7.0000000000000007E-2</v>
      </c>
      <c r="F18" s="17"/>
      <c r="G18" s="17">
        <v>2100</v>
      </c>
      <c r="H18" s="18">
        <f>G18/3600</f>
        <v>0.58333333333333337</v>
      </c>
      <c r="I18" s="19">
        <v>3.7</v>
      </c>
      <c r="J18" s="62">
        <f t="shared" si="0"/>
        <v>0.25900000000000006</v>
      </c>
      <c r="K18" s="20">
        <f t="shared" si="3"/>
        <v>6.0000000000000006E-4</v>
      </c>
      <c r="L18" s="21">
        <f t="shared" si="1"/>
        <v>2.4494897427831782E-2</v>
      </c>
      <c r="M18" s="22">
        <f t="shared" si="4"/>
        <v>14.591610397759395</v>
      </c>
      <c r="N18" s="3"/>
      <c r="O18" s="1"/>
    </row>
    <row r="19" spans="2:15" ht="45" customHeight="1">
      <c r="B19" s="72" t="s">
        <v>72</v>
      </c>
      <c r="C19" s="17" t="s">
        <v>22</v>
      </c>
      <c r="D19" s="17">
        <v>40</v>
      </c>
      <c r="E19" s="17">
        <v>0.04</v>
      </c>
      <c r="F19" s="17"/>
      <c r="G19" s="17">
        <v>1500</v>
      </c>
      <c r="H19" s="18">
        <f>G19/3600</f>
        <v>0.41666666666666669</v>
      </c>
      <c r="I19" s="19">
        <v>6</v>
      </c>
      <c r="J19" s="62">
        <f t="shared" si="0"/>
        <v>0.24</v>
      </c>
      <c r="K19" s="20">
        <f t="shared" si="3"/>
        <v>2.3999999999999998E-3</v>
      </c>
      <c r="L19" s="21">
        <f t="shared" si="1"/>
        <v>4.8989794855663557E-2</v>
      </c>
      <c r="M19" s="22">
        <f t="shared" si="4"/>
        <v>6.7605916900815712</v>
      </c>
      <c r="N19" s="3"/>
      <c r="O19" s="1"/>
    </row>
    <row r="20" spans="2:15" ht="45" hidden="1" customHeight="1" outlineLevel="1">
      <c r="B20" s="71" t="s">
        <v>37</v>
      </c>
      <c r="C20" s="17" t="s">
        <v>22</v>
      </c>
      <c r="D20" s="17"/>
      <c r="E20" s="17"/>
      <c r="F20" s="17"/>
      <c r="G20" s="17"/>
      <c r="H20" s="17"/>
      <c r="I20" s="19">
        <v>6</v>
      </c>
      <c r="J20" s="62">
        <f t="shared" si="0"/>
        <v>0</v>
      </c>
      <c r="K20" s="20" t="e">
        <f t="shared" si="3"/>
        <v>#DIV/0!</v>
      </c>
      <c r="L20" s="21" t="e">
        <f t="shared" si="1"/>
        <v>#DIV/0!</v>
      </c>
      <c r="M20" s="22" t="e">
        <f t="shared" si="4"/>
        <v>#DIV/0!</v>
      </c>
      <c r="N20" s="3"/>
      <c r="O20" s="1"/>
    </row>
    <row r="21" spans="2:15" ht="45" customHeight="1" collapsed="1">
      <c r="B21" s="71" t="s">
        <v>26</v>
      </c>
      <c r="C21" s="17" t="s">
        <v>27</v>
      </c>
      <c r="D21" s="17">
        <v>120</v>
      </c>
      <c r="E21" s="17">
        <v>4.2000000000000003E-2</v>
      </c>
      <c r="F21" s="17"/>
      <c r="G21" s="17">
        <v>1700</v>
      </c>
      <c r="H21" s="18">
        <f t="shared" ref="H21:H28" si="5">G21/3600</f>
        <v>0.47222222222222221</v>
      </c>
      <c r="I21" s="19">
        <v>6</v>
      </c>
      <c r="J21" s="62">
        <f t="shared" si="0"/>
        <v>0.252</v>
      </c>
      <c r="K21" s="20">
        <f t="shared" si="3"/>
        <v>7.4117647058823534E-4</v>
      </c>
      <c r="L21" s="21">
        <f t="shared" si="1"/>
        <v>2.7224556389190906E-2</v>
      </c>
      <c r="M21" s="22">
        <f t="shared" si="4"/>
        <v>12.77376185780837</v>
      </c>
      <c r="N21" s="3"/>
      <c r="O21" s="1"/>
    </row>
    <row r="22" spans="2:15" ht="45" customHeight="1">
      <c r="B22" s="71" t="s">
        <v>28</v>
      </c>
      <c r="C22" s="17" t="s">
        <v>32</v>
      </c>
      <c r="D22" s="17">
        <v>100</v>
      </c>
      <c r="E22" s="17">
        <v>7.0000000000000007E-2</v>
      </c>
      <c r="F22" s="17"/>
      <c r="G22" s="17">
        <v>1550</v>
      </c>
      <c r="H22" s="18">
        <f t="shared" si="5"/>
        <v>0.43055555555555558</v>
      </c>
      <c r="I22" s="19">
        <v>6</v>
      </c>
      <c r="J22" s="62">
        <f t="shared" si="0"/>
        <v>0.42000000000000004</v>
      </c>
      <c r="K22" s="20">
        <f t="shared" si="3"/>
        <v>1.6258064516129034E-3</v>
      </c>
      <c r="L22" s="21">
        <f t="shared" si="1"/>
        <v>4.0321290301934827E-2</v>
      </c>
      <c r="M22" s="22">
        <f t="shared" si="4"/>
        <v>14.374539992639763</v>
      </c>
      <c r="N22" s="3"/>
    </row>
    <row r="23" spans="2:15" ht="45" customHeight="1">
      <c r="B23" s="71" t="s">
        <v>29</v>
      </c>
      <c r="C23" s="17" t="s">
        <v>3</v>
      </c>
      <c r="D23" s="17">
        <v>90</v>
      </c>
      <c r="E23" s="17">
        <v>0.05</v>
      </c>
      <c r="F23" s="17"/>
      <c r="G23" s="17">
        <v>1000</v>
      </c>
      <c r="H23" s="18">
        <f t="shared" si="5"/>
        <v>0.27777777777777779</v>
      </c>
      <c r="I23" s="19">
        <v>6</v>
      </c>
      <c r="J23" s="62">
        <f t="shared" si="0"/>
        <v>0.30000000000000004</v>
      </c>
      <c r="K23" s="20">
        <f t="shared" si="3"/>
        <v>2E-3</v>
      </c>
      <c r="L23" s="21">
        <f t="shared" si="1"/>
        <v>4.4721359549995794E-2</v>
      </c>
      <c r="M23" s="22">
        <f t="shared" si="4"/>
        <v>9.2573214268491295</v>
      </c>
      <c r="N23" s="3"/>
    </row>
    <row r="24" spans="2:15" ht="45" customHeight="1">
      <c r="B24" s="71" t="s">
        <v>29</v>
      </c>
      <c r="C24" s="17" t="s">
        <v>33</v>
      </c>
      <c r="D24" s="17">
        <v>180</v>
      </c>
      <c r="E24" s="17">
        <v>0.06</v>
      </c>
      <c r="F24" s="17"/>
      <c r="G24" s="17">
        <v>1000</v>
      </c>
      <c r="H24" s="18">
        <f t="shared" si="5"/>
        <v>0.27777777777777779</v>
      </c>
      <c r="I24" s="19">
        <v>6</v>
      </c>
      <c r="J24" s="62">
        <f t="shared" si="0"/>
        <v>0.36</v>
      </c>
      <c r="K24" s="20">
        <f t="shared" si="3"/>
        <v>1.1999999999999999E-3</v>
      </c>
      <c r="L24" s="21">
        <f t="shared" si="1"/>
        <v>3.4641016151377546E-2</v>
      </c>
      <c r="M24" s="22">
        <f t="shared" si="4"/>
        <v>14.341380686670304</v>
      </c>
      <c r="N24" s="3"/>
    </row>
    <row r="25" spans="2:15" ht="45" customHeight="1">
      <c r="B25" s="71" t="s">
        <v>30</v>
      </c>
      <c r="C25" s="17" t="s">
        <v>3</v>
      </c>
      <c r="D25" s="17">
        <v>75</v>
      </c>
      <c r="E25" s="17">
        <v>7.0000000000000007E-2</v>
      </c>
      <c r="F25" s="17"/>
      <c r="G25" s="17">
        <v>900</v>
      </c>
      <c r="H25" s="18">
        <f t="shared" si="5"/>
        <v>0.25</v>
      </c>
      <c r="I25" s="19">
        <v>6</v>
      </c>
      <c r="J25" s="62">
        <f t="shared" si="0"/>
        <v>0.42000000000000004</v>
      </c>
      <c r="K25" s="20">
        <f t="shared" si="3"/>
        <v>3.7333333333333337E-3</v>
      </c>
      <c r="L25" s="21">
        <f t="shared" si="1"/>
        <v>6.1101009266077873E-2</v>
      </c>
      <c r="M25" s="22">
        <f t="shared" si="4"/>
        <v>9.4859316885585887</v>
      </c>
      <c r="N25" s="3"/>
    </row>
    <row r="26" spans="2:15" ht="45" customHeight="1">
      <c r="B26" s="71" t="s">
        <v>35</v>
      </c>
      <c r="C26" s="17" t="s">
        <v>73</v>
      </c>
      <c r="D26" s="17">
        <v>350</v>
      </c>
      <c r="E26" s="17">
        <v>6.5000000000000002E-2</v>
      </c>
      <c r="F26" s="17"/>
      <c r="G26" s="17">
        <v>1870</v>
      </c>
      <c r="H26" s="18">
        <f t="shared" si="5"/>
        <v>0.51944444444444449</v>
      </c>
      <c r="I26" s="19">
        <v>6</v>
      </c>
      <c r="J26" s="62">
        <f t="shared" si="0"/>
        <v>0.39</v>
      </c>
      <c r="K26" s="20">
        <f t="shared" si="3"/>
        <v>3.5752482811306338E-4</v>
      </c>
      <c r="L26" s="21">
        <f t="shared" si="1"/>
        <v>1.8908326951717951E-2</v>
      </c>
      <c r="M26" s="22">
        <f t="shared" si="4"/>
        <v>28.463649976768615</v>
      </c>
      <c r="N26" s="3"/>
    </row>
    <row r="27" spans="2:15" ht="45" customHeight="1">
      <c r="B27" s="71" t="s">
        <v>35</v>
      </c>
      <c r="C27" s="32" t="s">
        <v>74</v>
      </c>
      <c r="D27" s="32">
        <v>300</v>
      </c>
      <c r="E27" s="32">
        <v>6.5000000000000002E-2</v>
      </c>
      <c r="F27" s="41"/>
      <c r="G27" s="32">
        <v>1700</v>
      </c>
      <c r="H27" s="33">
        <f t="shared" si="5"/>
        <v>0.47222222222222221</v>
      </c>
      <c r="I27" s="19">
        <v>6</v>
      </c>
      <c r="J27" s="63">
        <f t="shared" si="0"/>
        <v>0.39</v>
      </c>
      <c r="K27" s="34">
        <f t="shared" si="3"/>
        <v>4.5882352941176477E-4</v>
      </c>
      <c r="L27" s="42">
        <f t="shared" si="1"/>
        <v>2.1420166418862501E-2</v>
      </c>
      <c r="M27" s="22">
        <f t="shared" si="4"/>
        <v>25.12585520932571</v>
      </c>
    </row>
    <row r="28" spans="2:15" ht="45" customHeight="1" thickBot="1">
      <c r="B28" s="71" t="s">
        <v>35</v>
      </c>
      <c r="C28" s="36" t="s">
        <v>75</v>
      </c>
      <c r="D28" s="36">
        <v>300</v>
      </c>
      <c r="E28" s="36">
        <v>6.5000000000000002E-2</v>
      </c>
      <c r="F28" s="43"/>
      <c r="G28" s="36">
        <v>1700</v>
      </c>
      <c r="H28" s="37">
        <f t="shared" si="5"/>
        <v>0.47222222222222221</v>
      </c>
      <c r="I28" s="19">
        <v>6</v>
      </c>
      <c r="J28" s="64">
        <f t="shared" si="0"/>
        <v>0.39</v>
      </c>
      <c r="K28" s="38">
        <f t="shared" si="3"/>
        <v>4.5882352941176477E-4</v>
      </c>
      <c r="L28" s="44">
        <f t="shared" si="1"/>
        <v>2.1420166418862501E-2</v>
      </c>
      <c r="M28" s="28">
        <f t="shared" si="4"/>
        <v>25.12585520932571</v>
      </c>
    </row>
    <row r="29" spans="2:15">
      <c r="L29" s="7"/>
    </row>
    <row r="30" spans="2:15">
      <c r="L30" s="7"/>
    </row>
    <row r="31" spans="2:15">
      <c r="B31" s="1"/>
      <c r="C31" s="1"/>
      <c r="D31" s="1"/>
      <c r="E31" s="1"/>
      <c r="F31" s="1"/>
      <c r="G31" s="1"/>
      <c r="H31" s="2"/>
      <c r="I31" s="1"/>
      <c r="J31" s="1"/>
      <c r="K31" s="6"/>
      <c r="L31" s="6"/>
      <c r="M31" s="6"/>
    </row>
    <row r="32" spans="2:15">
      <c r="B32" s="1"/>
      <c r="C32" s="1"/>
      <c r="D32" s="1"/>
      <c r="E32" s="1"/>
      <c r="F32" s="1"/>
      <c r="G32" s="1"/>
      <c r="H32" s="2"/>
      <c r="I32" s="1"/>
      <c r="J32" s="1"/>
      <c r="K32" s="6"/>
      <c r="L32" s="6"/>
      <c r="M32" s="6"/>
    </row>
    <row r="33" spans="2:13">
      <c r="B33" s="1"/>
      <c r="C33" s="1"/>
      <c r="D33" s="1"/>
      <c r="E33" s="1"/>
      <c r="F33" s="1"/>
      <c r="G33" s="1"/>
      <c r="H33" s="2"/>
      <c r="I33" s="1"/>
      <c r="J33" s="1"/>
      <c r="K33" s="6"/>
      <c r="L33" s="6"/>
      <c r="M33" s="6"/>
    </row>
    <row r="34" spans="2:13">
      <c r="B34" s="1"/>
      <c r="C34" s="1"/>
      <c r="D34" s="1"/>
      <c r="E34" s="1"/>
      <c r="F34" s="1"/>
      <c r="G34" s="1"/>
      <c r="H34" s="2"/>
      <c r="I34" s="1"/>
      <c r="J34" s="1"/>
      <c r="K34" s="6"/>
      <c r="L34" s="6"/>
      <c r="M34" s="6"/>
    </row>
    <row r="35" spans="2:13">
      <c r="B35" s="1"/>
      <c r="C35" s="1"/>
      <c r="D35" s="1"/>
      <c r="E35" s="1"/>
      <c r="F35" s="1"/>
      <c r="G35" s="1"/>
      <c r="H35" s="2"/>
      <c r="I35" s="1"/>
      <c r="J35" s="1"/>
      <c r="K35" s="6"/>
      <c r="L35" s="6"/>
      <c r="M35" s="6"/>
    </row>
    <row r="36" spans="2:13">
      <c r="B36" s="1"/>
      <c r="C36" s="1"/>
      <c r="D36" s="1"/>
      <c r="E36" s="1"/>
      <c r="F36" s="1"/>
      <c r="G36" s="1"/>
      <c r="H36" s="2"/>
      <c r="I36" s="1"/>
      <c r="J36" s="1"/>
      <c r="K36" s="1"/>
      <c r="L36" s="1"/>
      <c r="M36" s="1"/>
    </row>
    <row r="37" spans="2:13">
      <c r="B37" s="1"/>
      <c r="C37" s="1"/>
      <c r="D37" s="1"/>
      <c r="E37" s="1"/>
      <c r="F37" s="1"/>
      <c r="G37" s="1"/>
      <c r="H37" s="2"/>
      <c r="I37" s="1"/>
      <c r="J37" s="1"/>
      <c r="K37" s="1"/>
      <c r="L37" s="1"/>
      <c r="M37" s="1"/>
    </row>
    <row r="38" spans="2:13">
      <c r="B38" s="1"/>
      <c r="C38" s="1"/>
      <c r="D38" s="1"/>
      <c r="E38" s="1"/>
      <c r="F38" s="1"/>
      <c r="G38" s="1"/>
      <c r="H38" s="2"/>
      <c r="I38" s="1"/>
      <c r="J38" s="1"/>
      <c r="K38" s="1"/>
      <c r="L38" s="1"/>
      <c r="M38" s="1"/>
    </row>
    <row r="39" spans="2:13">
      <c r="B39" s="1"/>
      <c r="C39" s="1"/>
      <c r="D39" s="1"/>
      <c r="E39" s="1"/>
      <c r="F39" s="1"/>
      <c r="G39" s="1"/>
      <c r="H39" s="2"/>
      <c r="I39" s="1"/>
      <c r="J39" s="1"/>
      <c r="K39" s="1"/>
      <c r="L39" s="1"/>
      <c r="M39" s="1"/>
    </row>
    <row r="40" spans="2:13">
      <c r="B40" s="1"/>
      <c r="C40" s="1"/>
      <c r="D40" s="1"/>
      <c r="E40" s="1"/>
      <c r="F40" s="1"/>
      <c r="G40" s="1"/>
      <c r="H40" s="2"/>
      <c r="I40" s="1"/>
      <c r="J40" s="1"/>
      <c r="K40" s="1"/>
      <c r="L40" s="1"/>
      <c r="M40" s="1"/>
    </row>
    <row r="41" spans="2:13">
      <c r="B41" s="1"/>
      <c r="C41" s="1"/>
      <c r="D41" s="1"/>
      <c r="E41" s="1"/>
      <c r="F41" s="1"/>
      <c r="G41" s="1"/>
      <c r="H41" s="2"/>
      <c r="I41" s="1"/>
      <c r="J41" s="1"/>
      <c r="K41" s="1"/>
      <c r="L41" s="1"/>
      <c r="M41" s="1"/>
    </row>
    <row r="42" spans="2:13">
      <c r="B42" s="1"/>
      <c r="C42" s="1"/>
      <c r="D42" s="1"/>
      <c r="E42" s="1"/>
      <c r="F42" s="1"/>
      <c r="G42" s="1"/>
      <c r="H42" s="2"/>
      <c r="I42" s="1"/>
      <c r="J42" s="1"/>
      <c r="K42" s="1"/>
      <c r="L42" s="1"/>
      <c r="M42" s="1"/>
    </row>
    <row r="43" spans="2:13">
      <c r="B43" s="1"/>
      <c r="C43" s="1"/>
      <c r="D43" s="1"/>
      <c r="E43" s="1"/>
      <c r="F43" s="1"/>
      <c r="G43" s="1"/>
      <c r="H43" s="2"/>
      <c r="I43" s="1"/>
      <c r="J43" s="1"/>
      <c r="K43" s="1"/>
      <c r="L43" s="1"/>
      <c r="M43" s="1"/>
    </row>
    <row r="44" spans="2:13">
      <c r="B44" s="1"/>
      <c r="C44" s="1"/>
      <c r="D44" s="1"/>
      <c r="E44" s="1"/>
      <c r="F44" s="1"/>
      <c r="G44" s="1"/>
      <c r="H44" s="2"/>
      <c r="I44" s="1"/>
      <c r="J44" s="1"/>
      <c r="K44" s="1"/>
      <c r="L44" s="1"/>
      <c r="M44" s="1"/>
    </row>
    <row r="45" spans="2:13">
      <c r="B45" s="1"/>
      <c r="C45" s="1"/>
      <c r="D45" s="1"/>
      <c r="E45" s="1"/>
      <c r="F45" s="1"/>
      <c r="G45" s="1"/>
      <c r="H45" s="2"/>
      <c r="I45" s="1"/>
      <c r="J45" s="1"/>
      <c r="K45" s="1"/>
      <c r="L45" s="1"/>
      <c r="M45" s="1"/>
    </row>
    <row r="46" spans="2:1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2:1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2:13">
      <c r="B48" s="1"/>
      <c r="C48" s="1"/>
      <c r="D48" s="1"/>
      <c r="E48" s="1"/>
      <c r="F48" s="1"/>
      <c r="G48" s="1"/>
      <c r="H48" s="2"/>
      <c r="I48" s="1"/>
      <c r="J48" s="1"/>
      <c r="K48" s="1"/>
      <c r="L48" s="1"/>
      <c r="M48" s="1"/>
    </row>
    <row r="49" spans="2:13">
      <c r="B49" s="1"/>
      <c r="C49" s="1"/>
      <c r="D49" s="1"/>
      <c r="E49" s="1"/>
      <c r="F49" s="1"/>
      <c r="G49" s="1"/>
      <c r="H49" s="2"/>
      <c r="I49" s="1"/>
      <c r="J49" s="1"/>
      <c r="K49" s="1"/>
      <c r="L49" s="1"/>
      <c r="M49" s="1"/>
    </row>
    <row r="50" spans="2:13">
      <c r="B50" s="1"/>
      <c r="C50" s="1"/>
      <c r="D50" s="1"/>
      <c r="E50" s="1"/>
      <c r="F50" s="1"/>
      <c r="G50" s="1"/>
      <c r="H50" s="2"/>
      <c r="I50" s="1"/>
      <c r="J50" s="1"/>
      <c r="K50" s="1"/>
      <c r="L50" s="1"/>
      <c r="M50" s="1"/>
    </row>
    <row r="51" spans="2:13">
      <c r="B51" s="1"/>
      <c r="C51" s="1"/>
      <c r="D51" s="1"/>
      <c r="E51" s="1"/>
      <c r="F51" s="1"/>
      <c r="G51" s="1"/>
      <c r="H51" s="2"/>
      <c r="I51" s="1"/>
      <c r="J51" s="1"/>
      <c r="K51" s="1"/>
      <c r="L51" s="1"/>
      <c r="M51" s="1"/>
    </row>
    <row r="52" spans="2:13">
      <c r="B52" s="1"/>
      <c r="C52" s="1"/>
      <c r="D52" s="1"/>
      <c r="E52" s="1"/>
      <c r="F52" s="1"/>
      <c r="G52" s="1"/>
      <c r="H52" s="2"/>
      <c r="I52" s="1"/>
      <c r="J52" s="1"/>
      <c r="K52" s="1"/>
      <c r="L52" s="1"/>
      <c r="M52" s="1"/>
    </row>
  </sheetData>
  <dataConsolidate/>
  <mergeCells count="1">
    <mergeCell ref="B2:M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2"/>
  <sheetViews>
    <sheetView topLeftCell="A11" zoomScale="65" zoomScaleNormal="65" workbookViewId="0">
      <selection activeCell="I33" sqref="I33"/>
    </sheetView>
  </sheetViews>
  <sheetFormatPr baseColWidth="10" defaultRowHeight="14.4" outlineLevelRow="1" outlineLevelCol="1"/>
  <cols>
    <col min="2" max="2" width="41.6640625" customWidth="1"/>
    <col min="3" max="3" width="41.5546875" customWidth="1"/>
    <col min="4" max="4" width="24.109375" bestFit="1" customWidth="1"/>
    <col min="5" max="5" width="44" bestFit="1" customWidth="1"/>
    <col min="6" max="6" width="60.5546875" hidden="1" customWidth="1" outlineLevel="1"/>
    <col min="7" max="7" width="26.6640625" hidden="1" customWidth="1" outlineLevel="1" collapsed="1"/>
    <col min="8" max="8" width="26.6640625" bestFit="1" customWidth="1" collapsed="1"/>
    <col min="9" max="9" width="44.44140625" bestFit="1" customWidth="1"/>
    <col min="10" max="10" width="39.44140625" bestFit="1" customWidth="1"/>
    <col min="11" max="11" width="14.109375" bestFit="1" customWidth="1"/>
    <col min="12" max="12" width="17.109375" bestFit="1" customWidth="1"/>
    <col min="13" max="13" width="15.88671875" customWidth="1"/>
    <col min="14" max="14" width="32.44140625" hidden="1" customWidth="1" outlineLevel="1"/>
    <col min="15" max="15" width="10.88671875" collapsed="1"/>
  </cols>
  <sheetData>
    <row r="1" spans="1:15" ht="15" thickBot="1"/>
    <row r="2" spans="1:15">
      <c r="B2" s="73" t="s">
        <v>61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5"/>
    </row>
    <row r="3" spans="1:15" ht="20.100000000000001" customHeight="1" thickBot="1">
      <c r="B3" s="76"/>
      <c r="C3" s="77"/>
      <c r="D3" s="77"/>
      <c r="E3" s="77"/>
      <c r="F3" s="77"/>
      <c r="G3" s="77"/>
      <c r="H3" s="77"/>
      <c r="I3" s="77"/>
      <c r="J3" s="77"/>
      <c r="K3" s="77"/>
      <c r="L3" s="77"/>
      <c r="M3" s="78"/>
      <c r="N3" s="1"/>
      <c r="O3" s="1"/>
    </row>
    <row r="4" spans="1:15" ht="45" customHeight="1">
      <c r="B4" s="9" t="s">
        <v>9</v>
      </c>
      <c r="C4" s="10" t="s">
        <v>10</v>
      </c>
      <c r="D4" s="10" t="s">
        <v>0</v>
      </c>
      <c r="E4" s="10" t="s">
        <v>8</v>
      </c>
      <c r="F4" s="10" t="s">
        <v>69</v>
      </c>
      <c r="G4" s="10" t="s">
        <v>6</v>
      </c>
      <c r="H4" s="10" t="s">
        <v>6</v>
      </c>
      <c r="I4" s="10" t="s">
        <v>67</v>
      </c>
      <c r="J4" s="68" t="s">
        <v>71</v>
      </c>
      <c r="K4" s="10" t="s">
        <v>14</v>
      </c>
      <c r="L4" s="10" t="s">
        <v>15</v>
      </c>
      <c r="M4" s="11" t="s">
        <v>16</v>
      </c>
      <c r="N4" s="8" t="s">
        <v>34</v>
      </c>
      <c r="O4" s="1"/>
    </row>
    <row r="5" spans="1:15" ht="24.9" customHeight="1">
      <c r="B5" s="12"/>
      <c r="C5" s="13"/>
      <c r="D5" s="14" t="s">
        <v>1</v>
      </c>
      <c r="E5" s="14" t="s">
        <v>5</v>
      </c>
      <c r="F5" s="14"/>
      <c r="G5" s="14" t="s">
        <v>7</v>
      </c>
      <c r="H5" s="14" t="s">
        <v>17</v>
      </c>
      <c r="I5" s="14" t="s">
        <v>12</v>
      </c>
      <c r="J5" s="14" t="s">
        <v>13</v>
      </c>
      <c r="K5" s="14"/>
      <c r="L5" s="14"/>
      <c r="M5" s="15" t="s">
        <v>60</v>
      </c>
      <c r="N5" s="3"/>
      <c r="O5" s="1"/>
    </row>
    <row r="6" spans="1:15" ht="45" customHeight="1">
      <c r="A6" s="5"/>
      <c r="B6" s="16" t="s">
        <v>2</v>
      </c>
      <c r="C6" s="17" t="s">
        <v>3</v>
      </c>
      <c r="D6" s="17">
        <v>30</v>
      </c>
      <c r="E6" s="17">
        <v>0.04</v>
      </c>
      <c r="F6" s="17"/>
      <c r="G6" s="17">
        <v>1900</v>
      </c>
      <c r="H6" s="18">
        <f>G6/3600</f>
        <v>0.52777777777777779</v>
      </c>
      <c r="I6" s="61">
        <f>J6/E6</f>
        <v>7.0000000000000009</v>
      </c>
      <c r="J6" s="39">
        <v>0.28000000000000003</v>
      </c>
      <c r="K6" s="20">
        <f>E6/(D6*H6)</f>
        <v>2.5263157894736842E-3</v>
      </c>
      <c r="L6" s="21">
        <f>SQRT(K6)</f>
        <v>5.0262468995003459E-2</v>
      </c>
      <c r="M6" s="22">
        <f>(1.38*J6)/L6</f>
        <v>7.6876446327857799</v>
      </c>
      <c r="N6" s="3"/>
      <c r="O6" s="1"/>
    </row>
    <row r="7" spans="1:15" ht="45" customHeight="1">
      <c r="A7" s="5"/>
      <c r="B7" s="16" t="s">
        <v>2</v>
      </c>
      <c r="C7" s="17" t="s">
        <v>4</v>
      </c>
      <c r="D7" s="17">
        <v>70</v>
      </c>
      <c r="E7" s="23">
        <v>4.2000000000000003E-2</v>
      </c>
      <c r="F7" s="23"/>
      <c r="G7" s="17">
        <v>1900</v>
      </c>
      <c r="H7" s="18">
        <f>G7/3600</f>
        <v>0.52777777777777779</v>
      </c>
      <c r="I7" s="61">
        <f t="shared" ref="I7:I28" si="0">J7/E7</f>
        <v>6.666666666666667</v>
      </c>
      <c r="J7" s="39">
        <v>0.28000000000000003</v>
      </c>
      <c r="K7" s="20">
        <f>E7/(D7*H7)</f>
        <v>1.1368421052631581E-3</v>
      </c>
      <c r="L7" s="21">
        <f t="shared" ref="L7:L28" si="1">SQRT(K7)</f>
        <v>3.3717089216940985E-2</v>
      </c>
      <c r="M7" s="22">
        <f t="shared" ref="M7:M28" si="2">(1.38*J7)/L7</f>
        <v>11.460063990513607</v>
      </c>
      <c r="N7" s="3"/>
      <c r="O7" s="1"/>
    </row>
    <row r="8" spans="1:15" ht="45" customHeight="1">
      <c r="A8" s="5"/>
      <c r="B8" s="16" t="s">
        <v>18</v>
      </c>
      <c r="C8" s="17" t="s">
        <v>31</v>
      </c>
      <c r="D8" s="17">
        <v>15</v>
      </c>
      <c r="E8" s="17">
        <v>3.7999999999999999E-2</v>
      </c>
      <c r="F8" s="17"/>
      <c r="G8" s="17">
        <v>1400</v>
      </c>
      <c r="H8" s="18">
        <f t="shared" ref="H8:H15" si="3">G8/3600</f>
        <v>0.3888888888888889</v>
      </c>
      <c r="I8" s="61">
        <f t="shared" si="0"/>
        <v>7.3684210526315796</v>
      </c>
      <c r="J8" s="39">
        <v>0.28000000000000003</v>
      </c>
      <c r="K8" s="20">
        <f t="shared" ref="K8:K28" si="4">E8/(D8*H8)</f>
        <v>6.5142857142857146E-3</v>
      </c>
      <c r="L8" s="21">
        <f t="shared" si="1"/>
        <v>8.0711125096145919E-2</v>
      </c>
      <c r="M8" s="22">
        <f t="shared" si="2"/>
        <v>4.7874441043871805</v>
      </c>
      <c r="N8" s="3"/>
      <c r="O8" s="1"/>
    </row>
    <row r="9" spans="1:15" ht="45" customHeight="1">
      <c r="A9" s="5"/>
      <c r="B9" s="16" t="s">
        <v>19</v>
      </c>
      <c r="C9" s="17" t="s">
        <v>31</v>
      </c>
      <c r="D9" s="17">
        <v>34</v>
      </c>
      <c r="E9" s="17">
        <v>0.03</v>
      </c>
      <c r="F9" s="17"/>
      <c r="G9" s="17">
        <v>1400</v>
      </c>
      <c r="H9" s="18">
        <f t="shared" si="3"/>
        <v>0.3888888888888889</v>
      </c>
      <c r="I9" s="61">
        <f t="shared" si="0"/>
        <v>9.3333333333333339</v>
      </c>
      <c r="J9" s="39">
        <v>0.28000000000000003</v>
      </c>
      <c r="K9" s="20">
        <f t="shared" si="4"/>
        <v>2.2689075630252099E-3</v>
      </c>
      <c r="L9" s="21">
        <f t="shared" si="1"/>
        <v>4.7633051162246684E-2</v>
      </c>
      <c r="M9" s="22">
        <f t="shared" si="2"/>
        <v>8.1120144641554148</v>
      </c>
      <c r="N9" s="3"/>
      <c r="O9" s="1"/>
    </row>
    <row r="10" spans="1:15" ht="45" customHeight="1">
      <c r="A10" s="5"/>
      <c r="B10" s="16" t="s">
        <v>20</v>
      </c>
      <c r="C10" s="17" t="s">
        <v>31</v>
      </c>
      <c r="D10" s="17">
        <v>30</v>
      </c>
      <c r="E10" s="17">
        <v>0.03</v>
      </c>
      <c r="F10" s="17"/>
      <c r="G10" s="17">
        <v>1400</v>
      </c>
      <c r="H10" s="18">
        <f t="shared" si="3"/>
        <v>0.3888888888888889</v>
      </c>
      <c r="I10" s="61">
        <f t="shared" si="0"/>
        <v>9.3333333333333339</v>
      </c>
      <c r="J10" s="39">
        <v>0.28000000000000003</v>
      </c>
      <c r="K10" s="20">
        <f t="shared" si="4"/>
        <v>2.5714285714285713E-3</v>
      </c>
      <c r="L10" s="21">
        <f t="shared" si="1"/>
        <v>5.0709255283710994E-2</v>
      </c>
      <c r="M10" s="22">
        <f t="shared" si="2"/>
        <v>7.6199107606323064</v>
      </c>
      <c r="N10" s="3"/>
      <c r="O10" s="1"/>
    </row>
    <row r="11" spans="1:15" ht="45" customHeight="1">
      <c r="A11" s="5"/>
      <c r="B11" s="16" t="s">
        <v>21</v>
      </c>
      <c r="C11" s="17" t="s">
        <v>22</v>
      </c>
      <c r="D11" s="17">
        <v>30</v>
      </c>
      <c r="E11" s="17">
        <v>0.04</v>
      </c>
      <c r="F11" s="17"/>
      <c r="G11" s="17">
        <v>1000</v>
      </c>
      <c r="H11" s="18">
        <f t="shared" si="3"/>
        <v>0.27777777777777779</v>
      </c>
      <c r="I11" s="61">
        <f t="shared" si="0"/>
        <v>7.0000000000000009</v>
      </c>
      <c r="J11" s="39">
        <v>0.28000000000000003</v>
      </c>
      <c r="K11" s="20">
        <f t="shared" si="4"/>
        <v>4.7999999999999996E-3</v>
      </c>
      <c r="L11" s="21">
        <f t="shared" si="1"/>
        <v>6.9282032302755092E-2</v>
      </c>
      <c r="M11" s="22">
        <f t="shared" si="2"/>
        <v>5.5772036003717851</v>
      </c>
      <c r="N11" s="3"/>
      <c r="O11" s="1"/>
    </row>
    <row r="12" spans="1:15" ht="45" customHeight="1">
      <c r="A12" s="5"/>
      <c r="B12" s="16" t="s">
        <v>21</v>
      </c>
      <c r="C12" s="17" t="s">
        <v>23</v>
      </c>
      <c r="D12" s="17">
        <v>80</v>
      </c>
      <c r="E12" s="17">
        <v>0.04</v>
      </c>
      <c r="F12" s="17"/>
      <c r="G12" s="17">
        <v>1000</v>
      </c>
      <c r="H12" s="18">
        <f t="shared" si="3"/>
        <v>0.27777777777777779</v>
      </c>
      <c r="I12" s="61">
        <f t="shared" si="0"/>
        <v>7.0000000000000009</v>
      </c>
      <c r="J12" s="39">
        <v>0.28000000000000003</v>
      </c>
      <c r="K12" s="20">
        <f t="shared" si="4"/>
        <v>1.8000000000000002E-3</v>
      </c>
      <c r="L12" s="21">
        <f t="shared" si="1"/>
        <v>4.2426406871192854E-2</v>
      </c>
      <c r="M12" s="22">
        <f t="shared" si="2"/>
        <v>9.1075353416827323</v>
      </c>
      <c r="N12" s="3"/>
      <c r="O12" s="1"/>
    </row>
    <row r="13" spans="1:15" ht="45" customHeight="1">
      <c r="A13" s="5"/>
      <c r="B13" s="16" t="s">
        <v>24</v>
      </c>
      <c r="C13" s="17" t="s">
        <v>22</v>
      </c>
      <c r="D13" s="17">
        <v>25</v>
      </c>
      <c r="E13" s="17">
        <v>0.04</v>
      </c>
      <c r="F13" s="17"/>
      <c r="G13" s="17">
        <v>1000</v>
      </c>
      <c r="H13" s="18">
        <f t="shared" si="3"/>
        <v>0.27777777777777779</v>
      </c>
      <c r="I13" s="61">
        <f t="shared" si="0"/>
        <v>7.0000000000000009</v>
      </c>
      <c r="J13" s="39">
        <v>0.28000000000000003</v>
      </c>
      <c r="K13" s="20">
        <f t="shared" si="4"/>
        <v>5.7600000000000004E-3</v>
      </c>
      <c r="L13" s="21">
        <f t="shared" si="1"/>
        <v>7.5894663844041102E-2</v>
      </c>
      <c r="M13" s="22">
        <f t="shared" si="2"/>
        <v>5.0912670328710909</v>
      </c>
      <c r="N13" s="3"/>
      <c r="O13" s="1"/>
    </row>
    <row r="14" spans="1:15" ht="45" customHeight="1">
      <c r="A14" s="5"/>
      <c r="B14" s="16" t="s">
        <v>24</v>
      </c>
      <c r="C14" s="17" t="s">
        <v>23</v>
      </c>
      <c r="D14" s="17">
        <v>70</v>
      </c>
      <c r="E14" s="17">
        <v>0.04</v>
      </c>
      <c r="F14" s="17"/>
      <c r="G14" s="17">
        <v>1000</v>
      </c>
      <c r="H14" s="18">
        <f t="shared" si="3"/>
        <v>0.27777777777777779</v>
      </c>
      <c r="I14" s="61">
        <f t="shared" si="0"/>
        <v>7.0000000000000009</v>
      </c>
      <c r="J14" s="39">
        <v>0.28000000000000003</v>
      </c>
      <c r="K14" s="20">
        <f t="shared" si="4"/>
        <v>2.0571428571428568E-3</v>
      </c>
      <c r="L14" s="21">
        <f t="shared" si="1"/>
        <v>4.5355736761107261E-2</v>
      </c>
      <c r="M14" s="22">
        <f t="shared" si="2"/>
        <v>8.5193192216279829</v>
      </c>
      <c r="N14" s="3"/>
      <c r="O14" s="1"/>
    </row>
    <row r="15" spans="1:15" ht="45" customHeight="1">
      <c r="A15" s="5"/>
      <c r="B15" s="16" t="s">
        <v>24</v>
      </c>
      <c r="C15" s="17" t="s">
        <v>3</v>
      </c>
      <c r="D15" s="17">
        <v>45</v>
      </c>
      <c r="E15" s="17">
        <v>3.7999999999999999E-2</v>
      </c>
      <c r="F15" s="17"/>
      <c r="G15" s="17">
        <v>2100</v>
      </c>
      <c r="H15" s="18">
        <f t="shared" si="3"/>
        <v>0.58333333333333337</v>
      </c>
      <c r="I15" s="61">
        <f t="shared" si="0"/>
        <v>7.3684210526315796</v>
      </c>
      <c r="J15" s="39">
        <v>0.28000000000000003</v>
      </c>
      <c r="K15" s="20">
        <f t="shared" si="4"/>
        <v>1.4476190476190476E-3</v>
      </c>
      <c r="L15" s="21">
        <f t="shared" si="1"/>
        <v>3.8047589248453674E-2</v>
      </c>
      <c r="M15" s="22">
        <f t="shared" si="2"/>
        <v>10.155702572291201</v>
      </c>
      <c r="N15" s="3"/>
      <c r="O15" s="1"/>
    </row>
    <row r="16" spans="1:15" ht="45" customHeight="1">
      <c r="A16" s="5"/>
      <c r="B16" s="16" t="s">
        <v>25</v>
      </c>
      <c r="C16" s="17" t="s">
        <v>22</v>
      </c>
      <c r="D16" s="17">
        <v>70</v>
      </c>
      <c r="E16" s="17">
        <v>3.9E-2</v>
      </c>
      <c r="F16" s="17"/>
      <c r="G16" s="17">
        <v>2100</v>
      </c>
      <c r="H16" s="18">
        <f>G16/3600</f>
        <v>0.58333333333333337</v>
      </c>
      <c r="I16" s="61">
        <f t="shared" si="0"/>
        <v>7.1794871794871797</v>
      </c>
      <c r="J16" s="39">
        <v>0.28000000000000003</v>
      </c>
      <c r="K16" s="20">
        <f t="shared" si="4"/>
        <v>9.5510204081632644E-4</v>
      </c>
      <c r="L16" s="21">
        <f t="shared" si="1"/>
        <v>3.0904725218262763E-2</v>
      </c>
      <c r="M16" s="22">
        <f t="shared" si="2"/>
        <v>12.502942422916666</v>
      </c>
      <c r="N16" s="3"/>
      <c r="O16" s="1"/>
    </row>
    <row r="17" spans="1:16" ht="45" customHeight="1">
      <c r="A17" s="5"/>
      <c r="B17" s="16" t="s">
        <v>25</v>
      </c>
      <c r="C17" s="17" t="s">
        <v>38</v>
      </c>
      <c r="D17" s="17">
        <v>140</v>
      </c>
      <c r="E17" s="17">
        <v>4.2000000000000003E-2</v>
      </c>
      <c r="F17" s="17"/>
      <c r="G17" s="17">
        <v>2100</v>
      </c>
      <c r="H17" s="18">
        <f>G17/3600</f>
        <v>0.58333333333333337</v>
      </c>
      <c r="I17" s="61">
        <f t="shared" si="0"/>
        <v>6.666666666666667</v>
      </c>
      <c r="J17" s="39">
        <v>0.28000000000000003</v>
      </c>
      <c r="K17" s="20">
        <f t="shared" si="4"/>
        <v>5.142857142857143E-4</v>
      </c>
      <c r="L17" s="21">
        <f t="shared" si="1"/>
        <v>2.2677868380553634E-2</v>
      </c>
      <c r="M17" s="22">
        <f t="shared" si="2"/>
        <v>17.038638443255962</v>
      </c>
      <c r="N17" s="3"/>
      <c r="O17" s="1"/>
    </row>
    <row r="18" spans="1:16" ht="45" customHeight="1">
      <c r="A18" s="5"/>
      <c r="B18" s="16" t="s">
        <v>25</v>
      </c>
      <c r="C18" s="17" t="s">
        <v>23</v>
      </c>
      <c r="D18" s="17">
        <v>200</v>
      </c>
      <c r="E18" s="17">
        <v>7.0000000000000007E-2</v>
      </c>
      <c r="F18" s="17"/>
      <c r="G18" s="17">
        <v>2100</v>
      </c>
      <c r="H18" s="18">
        <f>G18/3600</f>
        <v>0.58333333333333337</v>
      </c>
      <c r="I18" s="61">
        <f t="shared" si="0"/>
        <v>4</v>
      </c>
      <c r="J18" s="39">
        <v>0.28000000000000003</v>
      </c>
      <c r="K18" s="20">
        <f t="shared" si="4"/>
        <v>6.0000000000000006E-4</v>
      </c>
      <c r="L18" s="21">
        <f t="shared" si="1"/>
        <v>2.4494897427831782E-2</v>
      </c>
      <c r="M18" s="22">
        <f t="shared" si="2"/>
        <v>15.774713943523667</v>
      </c>
      <c r="N18" s="3"/>
      <c r="O18" s="1"/>
    </row>
    <row r="19" spans="1:16" ht="45" customHeight="1">
      <c r="A19" s="5"/>
      <c r="B19" s="16" t="s">
        <v>39</v>
      </c>
      <c r="C19" s="17" t="s">
        <v>22</v>
      </c>
      <c r="D19" s="17">
        <v>40</v>
      </c>
      <c r="E19" s="17">
        <v>0.04</v>
      </c>
      <c r="F19" s="17"/>
      <c r="G19" s="17">
        <v>1500</v>
      </c>
      <c r="H19" s="18">
        <f>G19/3600</f>
        <v>0.41666666666666669</v>
      </c>
      <c r="I19" s="61">
        <f t="shared" si="0"/>
        <v>7.0000000000000009</v>
      </c>
      <c r="J19" s="39">
        <v>0.28000000000000003</v>
      </c>
      <c r="K19" s="20">
        <f t="shared" si="4"/>
        <v>2.3999999999999998E-3</v>
      </c>
      <c r="L19" s="21">
        <f t="shared" si="1"/>
        <v>4.8989794855663557E-2</v>
      </c>
      <c r="M19" s="22">
        <f t="shared" si="2"/>
        <v>7.887356971761835</v>
      </c>
      <c r="N19" s="3"/>
      <c r="O19" s="1"/>
    </row>
    <row r="20" spans="1:16" ht="45" hidden="1" customHeight="1" outlineLevel="1">
      <c r="A20" s="5"/>
      <c r="B20" s="16" t="s">
        <v>37</v>
      </c>
      <c r="C20" s="17" t="s">
        <v>22</v>
      </c>
      <c r="D20" s="17"/>
      <c r="E20" s="17"/>
      <c r="F20" s="17"/>
      <c r="G20" s="17"/>
      <c r="H20" s="17"/>
      <c r="I20" s="61" t="e">
        <f t="shared" si="0"/>
        <v>#DIV/0!</v>
      </c>
      <c r="J20" s="39">
        <v>0.28000000000000003</v>
      </c>
      <c r="K20" s="20" t="e">
        <f t="shared" si="4"/>
        <v>#DIV/0!</v>
      </c>
      <c r="L20" s="21" t="e">
        <f t="shared" si="1"/>
        <v>#DIV/0!</v>
      </c>
      <c r="M20" s="22" t="e">
        <f t="shared" si="2"/>
        <v>#DIV/0!</v>
      </c>
      <c r="N20" s="3"/>
      <c r="O20" s="1"/>
    </row>
    <row r="21" spans="1:16" ht="45" customHeight="1" collapsed="1">
      <c r="A21" s="5"/>
      <c r="B21" s="16" t="s">
        <v>26</v>
      </c>
      <c r="C21" s="17" t="s">
        <v>27</v>
      </c>
      <c r="D21" s="17">
        <v>120</v>
      </c>
      <c r="E21" s="17">
        <v>4.2000000000000003E-2</v>
      </c>
      <c r="F21" s="17"/>
      <c r="G21" s="17">
        <v>1700</v>
      </c>
      <c r="H21" s="18">
        <f t="shared" ref="H21:H28" si="5">G21/3600</f>
        <v>0.47222222222222221</v>
      </c>
      <c r="I21" s="61">
        <f t="shared" si="0"/>
        <v>6.666666666666667</v>
      </c>
      <c r="J21" s="39">
        <v>0.28000000000000003</v>
      </c>
      <c r="K21" s="20">
        <f t="shared" si="4"/>
        <v>7.4117647058823534E-4</v>
      </c>
      <c r="L21" s="21">
        <f t="shared" si="1"/>
        <v>2.7224556389190906E-2</v>
      </c>
      <c r="M21" s="22">
        <f t="shared" si="2"/>
        <v>14.193068730898192</v>
      </c>
      <c r="N21" s="3"/>
      <c r="O21" s="1"/>
    </row>
    <row r="22" spans="1:16" ht="45" customHeight="1">
      <c r="A22" s="5"/>
      <c r="B22" s="16" t="s">
        <v>28</v>
      </c>
      <c r="C22" s="17" t="s">
        <v>32</v>
      </c>
      <c r="D22" s="17">
        <v>100</v>
      </c>
      <c r="E22" s="17">
        <v>7.0000000000000007E-2</v>
      </c>
      <c r="F22" s="17"/>
      <c r="G22" s="17">
        <v>1550</v>
      </c>
      <c r="H22" s="18">
        <f t="shared" si="5"/>
        <v>0.43055555555555558</v>
      </c>
      <c r="I22" s="61">
        <f t="shared" si="0"/>
        <v>4</v>
      </c>
      <c r="J22" s="39">
        <v>0.28000000000000003</v>
      </c>
      <c r="K22" s="20">
        <f t="shared" si="4"/>
        <v>1.6258064516129034E-3</v>
      </c>
      <c r="L22" s="21">
        <f t="shared" si="1"/>
        <v>4.0321290301934827E-2</v>
      </c>
      <c r="M22" s="22">
        <f t="shared" si="2"/>
        <v>9.5830266617598419</v>
      </c>
      <c r="N22" s="3"/>
    </row>
    <row r="23" spans="1:16" ht="45" customHeight="1">
      <c r="A23" s="5"/>
      <c r="B23" s="16" t="s">
        <v>29</v>
      </c>
      <c r="C23" s="17" t="s">
        <v>3</v>
      </c>
      <c r="D23" s="17">
        <v>90</v>
      </c>
      <c r="E23" s="17">
        <v>0.05</v>
      </c>
      <c r="F23" s="17"/>
      <c r="G23" s="17">
        <v>1000</v>
      </c>
      <c r="H23" s="18">
        <f t="shared" si="5"/>
        <v>0.27777777777777779</v>
      </c>
      <c r="I23" s="61">
        <f t="shared" si="0"/>
        <v>5.6000000000000005</v>
      </c>
      <c r="J23" s="39">
        <v>0.28000000000000003</v>
      </c>
      <c r="K23" s="20">
        <f t="shared" si="4"/>
        <v>2E-3</v>
      </c>
      <c r="L23" s="21">
        <f t="shared" si="1"/>
        <v>4.4721359549995794E-2</v>
      </c>
      <c r="M23" s="22">
        <f t="shared" si="2"/>
        <v>8.6401666650591871</v>
      </c>
      <c r="N23" s="3"/>
    </row>
    <row r="24" spans="1:16" ht="45" customHeight="1">
      <c r="A24" s="5"/>
      <c r="B24" s="16" t="s">
        <v>29</v>
      </c>
      <c r="C24" s="17" t="s">
        <v>33</v>
      </c>
      <c r="D24" s="17">
        <v>180</v>
      </c>
      <c r="E24" s="17">
        <v>0.06</v>
      </c>
      <c r="F24" s="17"/>
      <c r="G24" s="17">
        <v>1000</v>
      </c>
      <c r="H24" s="18">
        <f t="shared" si="5"/>
        <v>0.27777777777777779</v>
      </c>
      <c r="I24" s="61">
        <f t="shared" si="0"/>
        <v>4.666666666666667</v>
      </c>
      <c r="J24" s="39">
        <v>0.28000000000000003</v>
      </c>
      <c r="K24" s="20">
        <f t="shared" si="4"/>
        <v>1.1999999999999999E-3</v>
      </c>
      <c r="L24" s="21">
        <f t="shared" si="1"/>
        <v>3.4641016151377546E-2</v>
      </c>
      <c r="M24" s="22">
        <f t="shared" si="2"/>
        <v>11.15440720074357</v>
      </c>
      <c r="N24" s="3"/>
    </row>
    <row r="25" spans="1:16" ht="45" customHeight="1">
      <c r="A25" s="5"/>
      <c r="B25" s="16" t="s">
        <v>30</v>
      </c>
      <c r="C25" s="17" t="s">
        <v>3</v>
      </c>
      <c r="D25" s="17">
        <v>75</v>
      </c>
      <c r="E25" s="17">
        <v>7.0000000000000007E-2</v>
      </c>
      <c r="F25" s="17"/>
      <c r="G25" s="17">
        <v>900</v>
      </c>
      <c r="H25" s="18">
        <f t="shared" si="5"/>
        <v>0.25</v>
      </c>
      <c r="I25" s="61">
        <f t="shared" si="0"/>
        <v>4</v>
      </c>
      <c r="J25" s="39">
        <v>0.28000000000000003</v>
      </c>
      <c r="K25" s="20">
        <f t="shared" si="4"/>
        <v>3.7333333333333337E-3</v>
      </c>
      <c r="L25" s="21">
        <f t="shared" si="1"/>
        <v>6.1101009266077873E-2</v>
      </c>
      <c r="M25" s="22">
        <f t="shared" si="2"/>
        <v>6.3239544590390588</v>
      </c>
      <c r="N25" s="3"/>
    </row>
    <row r="26" spans="1:16" ht="45" customHeight="1">
      <c r="A26" s="5"/>
      <c r="B26" s="16" t="s">
        <v>35</v>
      </c>
      <c r="C26" s="17" t="s">
        <v>62</v>
      </c>
      <c r="D26" s="17">
        <v>350</v>
      </c>
      <c r="E26" s="17">
        <v>6.5000000000000002E-2</v>
      </c>
      <c r="F26" s="17"/>
      <c r="G26" s="17">
        <v>1870</v>
      </c>
      <c r="H26" s="18">
        <f t="shared" si="5"/>
        <v>0.51944444444444449</v>
      </c>
      <c r="I26" s="61">
        <f t="shared" si="0"/>
        <v>4.3076923076923084</v>
      </c>
      <c r="J26" s="39">
        <v>0.28000000000000003</v>
      </c>
      <c r="K26" s="20">
        <f t="shared" si="4"/>
        <v>3.5752482811306338E-4</v>
      </c>
      <c r="L26" s="21">
        <f t="shared" si="1"/>
        <v>1.8908326951717951E-2</v>
      </c>
      <c r="M26" s="22">
        <f t="shared" si="2"/>
        <v>20.435441008962083</v>
      </c>
      <c r="N26" s="3"/>
      <c r="P26" t="s">
        <v>65</v>
      </c>
    </row>
    <row r="27" spans="1:16" ht="45" customHeight="1">
      <c r="A27" s="5"/>
      <c r="B27" s="16" t="s">
        <v>35</v>
      </c>
      <c r="C27" s="32" t="s">
        <v>63</v>
      </c>
      <c r="D27" s="32">
        <v>300</v>
      </c>
      <c r="E27" s="32">
        <v>6.5000000000000002E-2</v>
      </c>
      <c r="F27" s="41"/>
      <c r="G27" s="32">
        <v>1700</v>
      </c>
      <c r="H27" s="33">
        <f t="shared" si="5"/>
        <v>0.47222222222222221</v>
      </c>
      <c r="I27" s="61">
        <f t="shared" si="0"/>
        <v>4.3076923076923084</v>
      </c>
      <c r="J27" s="39">
        <v>0.28000000000000003</v>
      </c>
      <c r="K27" s="34">
        <f t="shared" si="4"/>
        <v>4.5882352941176477E-4</v>
      </c>
      <c r="L27" s="42">
        <f t="shared" si="1"/>
        <v>2.1420166418862501E-2</v>
      </c>
      <c r="M27" s="22">
        <f t="shared" si="2"/>
        <v>18.039075534900512</v>
      </c>
    </row>
    <row r="28" spans="1:16" ht="45" customHeight="1" thickBot="1">
      <c r="A28" s="5"/>
      <c r="B28" s="16" t="s">
        <v>35</v>
      </c>
      <c r="C28" s="36" t="s">
        <v>64</v>
      </c>
      <c r="D28" s="36">
        <v>300</v>
      </c>
      <c r="E28" s="36">
        <v>6.5000000000000002E-2</v>
      </c>
      <c r="F28" s="43"/>
      <c r="G28" s="36">
        <v>1700</v>
      </c>
      <c r="H28" s="37">
        <f t="shared" si="5"/>
        <v>0.47222222222222221</v>
      </c>
      <c r="I28" s="69">
        <f t="shared" si="0"/>
        <v>4.3076923076923084</v>
      </c>
      <c r="J28" s="70">
        <v>0.28000000000000003</v>
      </c>
      <c r="K28" s="38">
        <f t="shared" si="4"/>
        <v>4.5882352941176477E-4</v>
      </c>
      <c r="L28" s="44">
        <f t="shared" si="1"/>
        <v>2.1420166418862501E-2</v>
      </c>
      <c r="M28" s="28">
        <f t="shared" si="2"/>
        <v>18.039075534900512</v>
      </c>
    </row>
    <row r="29" spans="1:16">
      <c r="L29" s="7"/>
    </row>
    <row r="30" spans="1:16">
      <c r="L30" s="7"/>
    </row>
    <row r="31" spans="1:16">
      <c r="B31" s="1" t="s">
        <v>42</v>
      </c>
      <c r="C31" s="1"/>
      <c r="D31" s="1">
        <v>2150</v>
      </c>
      <c r="E31" s="1">
        <v>1.65</v>
      </c>
      <c r="F31" s="1"/>
      <c r="G31" s="1">
        <v>1080</v>
      </c>
      <c r="H31" s="2">
        <f>G31/3600</f>
        <v>0.3</v>
      </c>
      <c r="I31" s="1"/>
      <c r="J31" s="1">
        <v>0.25</v>
      </c>
      <c r="K31" s="6">
        <f t="shared" ref="K31:K34" si="6">E31/(D31*H31)</f>
        <v>2.5581395348837207E-3</v>
      </c>
      <c r="L31" s="6">
        <f t="shared" ref="L31:L34" si="7">SQRT(K31)</f>
        <v>5.0578053885887313E-2</v>
      </c>
      <c r="M31" s="6">
        <f t="shared" ref="M31:M34" si="8">(1.38*J31)/L31</f>
        <v>6.8211402672467116</v>
      </c>
    </row>
    <row r="32" spans="1:16">
      <c r="B32" s="1" t="s">
        <v>40</v>
      </c>
      <c r="C32" s="1"/>
      <c r="D32" s="1">
        <v>1185</v>
      </c>
      <c r="E32" s="1">
        <v>0.95199999999999996</v>
      </c>
      <c r="F32" s="1"/>
      <c r="G32" s="1">
        <v>1080</v>
      </c>
      <c r="H32" s="2">
        <f t="shared" ref="H32:H45" si="9">G32/3600</f>
        <v>0.3</v>
      </c>
      <c r="I32" s="1"/>
      <c r="J32" s="1">
        <v>0.25</v>
      </c>
      <c r="K32" s="6">
        <f t="shared" si="6"/>
        <v>2.6779184247538675E-3</v>
      </c>
      <c r="L32" s="6">
        <f t="shared" si="7"/>
        <v>5.1748607949913664E-2</v>
      </c>
      <c r="M32" s="6">
        <f t="shared" si="8"/>
        <v>6.6668460016145339</v>
      </c>
    </row>
    <row r="33" spans="2:13">
      <c r="B33" s="1" t="s">
        <v>43</v>
      </c>
      <c r="C33" s="1"/>
      <c r="D33" s="1">
        <v>650</v>
      </c>
      <c r="E33" s="1">
        <v>1</v>
      </c>
      <c r="F33" s="1"/>
      <c r="G33" s="1">
        <v>1000</v>
      </c>
      <c r="H33" s="2">
        <f t="shared" si="9"/>
        <v>0.27777777777777779</v>
      </c>
      <c r="I33" s="1"/>
      <c r="J33" s="1">
        <v>0.25</v>
      </c>
      <c r="K33" s="6">
        <f t="shared" si="6"/>
        <v>5.5384615384615381E-3</v>
      </c>
      <c r="L33" s="6">
        <f t="shared" si="7"/>
        <v>7.4420840753525078E-2</v>
      </c>
      <c r="M33" s="6">
        <f t="shared" si="8"/>
        <v>4.6357982052716658</v>
      </c>
    </row>
    <row r="34" spans="2:13">
      <c r="B34" s="1" t="s">
        <v>41</v>
      </c>
      <c r="C34" s="1"/>
      <c r="D34" s="1">
        <v>740</v>
      </c>
      <c r="E34" s="1">
        <v>0.12</v>
      </c>
      <c r="F34" s="1"/>
      <c r="G34" s="1">
        <v>1000</v>
      </c>
      <c r="H34" s="2">
        <f t="shared" si="9"/>
        <v>0.27777777777777779</v>
      </c>
      <c r="I34" s="1"/>
      <c r="J34" s="1">
        <v>0.25</v>
      </c>
      <c r="K34" s="6">
        <f t="shared" si="6"/>
        <v>5.8378378378378369E-4</v>
      </c>
      <c r="L34" s="6">
        <f t="shared" si="7"/>
        <v>2.4161617987704873E-2</v>
      </c>
      <c r="M34" s="6">
        <f t="shared" si="8"/>
        <v>14.278845074678367</v>
      </c>
    </row>
    <row r="35" spans="2:13">
      <c r="B35" s="1" t="s">
        <v>44</v>
      </c>
      <c r="C35" s="1"/>
      <c r="D35" s="1">
        <v>1850</v>
      </c>
      <c r="E35" s="1">
        <v>1</v>
      </c>
      <c r="F35" s="1"/>
      <c r="G35" s="1">
        <v>1306</v>
      </c>
      <c r="H35" s="2">
        <f t="shared" si="9"/>
        <v>0.36277777777777775</v>
      </c>
      <c r="I35" s="1"/>
      <c r="J35" s="1">
        <v>0.25</v>
      </c>
      <c r="K35" s="6">
        <f>E35/(D35*H35)</f>
        <v>1.4900045527916892E-3</v>
      </c>
      <c r="L35" s="6">
        <f>SQRT(K35)</f>
        <v>3.8600577104386524E-2</v>
      </c>
      <c r="M35" s="6">
        <f>(1.38*J35)/L35</f>
        <v>8.9376902077662095</v>
      </c>
    </row>
    <row r="36" spans="2:13">
      <c r="B36" s="1" t="s">
        <v>45</v>
      </c>
      <c r="C36" s="1"/>
      <c r="D36" s="1">
        <v>1900</v>
      </c>
      <c r="E36" s="1">
        <v>1.05</v>
      </c>
      <c r="F36" s="1"/>
      <c r="G36" s="1">
        <v>1000</v>
      </c>
      <c r="H36" s="2">
        <f t="shared" si="9"/>
        <v>0.27777777777777779</v>
      </c>
      <c r="I36" s="1"/>
      <c r="J36" s="1"/>
      <c r="K36" s="1"/>
      <c r="L36" s="1"/>
      <c r="M36" s="1"/>
    </row>
    <row r="37" spans="2:13">
      <c r="B37" s="1" t="s">
        <v>46</v>
      </c>
      <c r="C37" s="1"/>
      <c r="D37" s="1">
        <v>1600</v>
      </c>
      <c r="E37" s="1">
        <v>0.65</v>
      </c>
      <c r="F37" s="1"/>
      <c r="G37" s="1">
        <v>1000</v>
      </c>
      <c r="H37" s="2">
        <f t="shared" si="9"/>
        <v>0.27777777777777779</v>
      </c>
      <c r="I37" s="1"/>
      <c r="J37" s="1"/>
      <c r="K37" s="1"/>
      <c r="L37" s="1"/>
      <c r="M37" s="1"/>
    </row>
    <row r="38" spans="2:13">
      <c r="B38" s="1" t="s">
        <v>47</v>
      </c>
      <c r="C38" s="1"/>
      <c r="D38" s="1">
        <v>540</v>
      </c>
      <c r="E38" s="1">
        <v>0.14000000000000001</v>
      </c>
      <c r="F38" s="1"/>
      <c r="G38" s="1">
        <v>2400</v>
      </c>
      <c r="H38" s="2">
        <f t="shared" si="9"/>
        <v>0.66666666666666663</v>
      </c>
      <c r="I38" s="1"/>
      <c r="J38" s="1"/>
      <c r="K38" s="1"/>
      <c r="L38" s="1"/>
      <c r="M38" s="1"/>
    </row>
    <row r="39" spans="2:13">
      <c r="B39" s="1" t="s">
        <v>48</v>
      </c>
      <c r="C39" s="1"/>
      <c r="D39" s="1">
        <v>800</v>
      </c>
      <c r="E39" s="1">
        <v>0.2</v>
      </c>
      <c r="F39" s="1"/>
      <c r="G39" s="1">
        <v>2700</v>
      </c>
      <c r="H39" s="2">
        <f t="shared" si="9"/>
        <v>0.75</v>
      </c>
      <c r="I39" s="1"/>
      <c r="J39" s="1"/>
      <c r="K39" s="1"/>
      <c r="L39" s="1"/>
      <c r="M39" s="1"/>
    </row>
    <row r="40" spans="2:13">
      <c r="B40" s="1" t="s">
        <v>53</v>
      </c>
      <c r="C40" s="1"/>
      <c r="D40" s="1">
        <v>1895</v>
      </c>
      <c r="E40" s="1">
        <v>1.4</v>
      </c>
      <c r="F40" s="1"/>
      <c r="G40" s="1">
        <v>1000</v>
      </c>
      <c r="H40" s="2">
        <f t="shared" si="9"/>
        <v>0.27777777777777779</v>
      </c>
      <c r="I40" s="1"/>
      <c r="J40" s="1"/>
      <c r="K40" s="1"/>
      <c r="L40" s="1"/>
      <c r="M40" s="1"/>
    </row>
    <row r="41" spans="2:13">
      <c r="B41" s="1" t="s">
        <v>54</v>
      </c>
      <c r="C41" s="1"/>
      <c r="D41" s="1">
        <v>2200</v>
      </c>
      <c r="E41" s="1">
        <v>1.4</v>
      </c>
      <c r="F41" s="1"/>
      <c r="G41" s="1">
        <v>1000</v>
      </c>
      <c r="H41" s="2">
        <f t="shared" si="9"/>
        <v>0.27777777777777779</v>
      </c>
      <c r="I41" s="1"/>
      <c r="J41" s="1"/>
      <c r="K41" s="1"/>
      <c r="L41" s="1"/>
      <c r="M41" s="1"/>
    </row>
    <row r="42" spans="2:13">
      <c r="B42" s="1" t="s">
        <v>49</v>
      </c>
      <c r="C42" s="1"/>
      <c r="D42" s="1">
        <v>1590</v>
      </c>
      <c r="E42" s="1">
        <v>0.85</v>
      </c>
      <c r="F42" s="1"/>
      <c r="G42" s="1">
        <v>1000</v>
      </c>
      <c r="H42" s="2">
        <f t="shared" si="9"/>
        <v>0.27777777777777779</v>
      </c>
      <c r="I42" s="1"/>
      <c r="J42" s="1"/>
      <c r="K42" s="1"/>
      <c r="L42" s="1"/>
      <c r="M42" s="1"/>
    </row>
    <row r="43" spans="2:13">
      <c r="B43" s="1" t="s">
        <v>50</v>
      </c>
      <c r="C43" s="1"/>
      <c r="D43" s="1">
        <v>2200</v>
      </c>
      <c r="E43" s="1">
        <v>1.8</v>
      </c>
      <c r="F43" s="1"/>
      <c r="G43" s="1">
        <v>1000</v>
      </c>
      <c r="H43" s="2">
        <f t="shared" si="9"/>
        <v>0.27777777777777779</v>
      </c>
      <c r="I43" s="1"/>
      <c r="J43" s="1"/>
      <c r="K43" s="1"/>
      <c r="L43" s="1"/>
      <c r="M43" s="1"/>
    </row>
    <row r="44" spans="2:13">
      <c r="B44" s="1" t="s">
        <v>51</v>
      </c>
      <c r="C44" s="1"/>
      <c r="D44" s="1">
        <v>2600</v>
      </c>
      <c r="E44" s="1">
        <v>2.8</v>
      </c>
      <c r="F44" s="1"/>
      <c r="G44" s="1">
        <v>1000</v>
      </c>
      <c r="H44" s="2">
        <f t="shared" si="9"/>
        <v>0.27777777777777779</v>
      </c>
      <c r="I44" s="1"/>
      <c r="J44" s="1"/>
      <c r="K44" s="1"/>
      <c r="L44" s="1"/>
      <c r="M44" s="1"/>
    </row>
    <row r="45" spans="2:13">
      <c r="B45" s="1" t="s">
        <v>52</v>
      </c>
      <c r="C45" s="1"/>
      <c r="D45" s="1">
        <v>2400</v>
      </c>
      <c r="E45" s="1">
        <v>2.2000000000000002</v>
      </c>
      <c r="F45" s="1"/>
      <c r="G45" s="1">
        <v>1000</v>
      </c>
      <c r="H45" s="2">
        <f t="shared" si="9"/>
        <v>0.27777777777777779</v>
      </c>
      <c r="I45" s="1"/>
      <c r="J45" s="1"/>
      <c r="K45" s="1"/>
      <c r="L45" s="1"/>
      <c r="M45" s="1"/>
    </row>
    <row r="46" spans="2:1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2:1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2:13">
      <c r="B48" s="1" t="s">
        <v>55</v>
      </c>
      <c r="C48" s="1"/>
      <c r="D48" s="1">
        <v>825</v>
      </c>
      <c r="E48" s="1">
        <v>0.25</v>
      </c>
      <c r="F48" s="1"/>
      <c r="G48" s="1">
        <v>1000</v>
      </c>
      <c r="H48" s="2">
        <f t="shared" ref="H48:H52" si="10">G48/3600</f>
        <v>0.27777777777777779</v>
      </c>
      <c r="I48" s="1"/>
      <c r="J48" s="1"/>
      <c r="K48" s="1"/>
      <c r="L48" s="1"/>
      <c r="M48" s="1"/>
    </row>
    <row r="49" spans="2:13">
      <c r="B49" s="1" t="s">
        <v>56</v>
      </c>
      <c r="C49" s="1"/>
      <c r="D49" s="1">
        <v>1550</v>
      </c>
      <c r="E49" s="1">
        <v>0.7</v>
      </c>
      <c r="F49" s="1"/>
      <c r="G49" s="1">
        <v>864</v>
      </c>
      <c r="H49" s="2">
        <f t="shared" si="10"/>
        <v>0.24</v>
      </c>
      <c r="I49" s="1"/>
      <c r="J49" s="1"/>
      <c r="K49" s="1"/>
      <c r="L49" s="1"/>
      <c r="M49" s="1"/>
    </row>
    <row r="50" spans="2:13">
      <c r="B50" s="1" t="s">
        <v>57</v>
      </c>
      <c r="C50" s="1"/>
      <c r="D50" s="1">
        <v>1900</v>
      </c>
      <c r="E50" s="1">
        <v>0.8</v>
      </c>
      <c r="F50" s="1"/>
      <c r="G50" s="1">
        <v>864</v>
      </c>
      <c r="H50" s="2">
        <f t="shared" si="10"/>
        <v>0.24</v>
      </c>
      <c r="I50" s="1"/>
      <c r="J50" s="1"/>
      <c r="K50" s="1"/>
      <c r="L50" s="1"/>
      <c r="M50" s="1"/>
    </row>
    <row r="51" spans="2:13">
      <c r="B51" s="1" t="s">
        <v>58</v>
      </c>
      <c r="C51" s="1"/>
      <c r="D51" s="1">
        <v>2000</v>
      </c>
      <c r="E51" s="1">
        <v>1.2</v>
      </c>
      <c r="F51" s="1"/>
      <c r="G51" s="1">
        <v>1000</v>
      </c>
      <c r="H51" s="2">
        <f t="shared" si="10"/>
        <v>0.27777777777777779</v>
      </c>
      <c r="I51" s="1"/>
      <c r="J51" s="1"/>
      <c r="K51" s="1"/>
      <c r="L51" s="1"/>
      <c r="M51" s="1"/>
    </row>
    <row r="52" spans="2:13">
      <c r="B52" s="1" t="s">
        <v>59</v>
      </c>
      <c r="C52" s="1"/>
      <c r="D52" s="1">
        <v>1150</v>
      </c>
      <c r="E52" s="1">
        <v>0.56999999999999995</v>
      </c>
      <c r="F52" s="1"/>
      <c r="G52" s="1">
        <v>1000</v>
      </c>
      <c r="H52" s="2">
        <f t="shared" si="10"/>
        <v>0.27777777777777779</v>
      </c>
      <c r="I52" s="1"/>
      <c r="J52" s="1"/>
      <c r="K52" s="1"/>
      <c r="L52" s="1"/>
      <c r="M52" s="1"/>
    </row>
  </sheetData>
  <dataConsolidate/>
  <mergeCells count="1">
    <mergeCell ref="B2:M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29"/>
  <sheetViews>
    <sheetView zoomScale="65" zoomScaleNormal="65" workbookViewId="0">
      <selection activeCell="I21" sqref="I21"/>
    </sheetView>
  </sheetViews>
  <sheetFormatPr baseColWidth="10" defaultRowHeight="14.4" outlineLevelCol="1"/>
  <cols>
    <col min="2" max="2" width="59.88671875" bestFit="1" customWidth="1"/>
    <col min="3" max="3" width="17.33203125" hidden="1" customWidth="1" outlineLevel="1"/>
    <col min="4" max="4" width="24.109375" bestFit="1" customWidth="1" collapsed="1"/>
    <col min="5" max="5" width="44" bestFit="1" customWidth="1"/>
    <col min="6" max="6" width="48.109375" hidden="1" customWidth="1" outlineLevel="1"/>
    <col min="7" max="7" width="26.6640625" bestFit="1" customWidth="1" collapsed="1"/>
    <col min="8" max="8" width="26.6640625" bestFit="1" customWidth="1"/>
    <col min="9" max="9" width="39.88671875" bestFit="1" customWidth="1"/>
    <col min="10" max="10" width="21.88671875" bestFit="1" customWidth="1"/>
    <col min="11" max="11" width="14.109375" bestFit="1" customWidth="1"/>
    <col min="12" max="12" width="17.109375" bestFit="1" customWidth="1"/>
    <col min="13" max="13" width="16" bestFit="1" customWidth="1"/>
    <col min="14" max="14" width="34.109375" hidden="1" customWidth="1" outlineLevel="1"/>
    <col min="15" max="15" width="10.88671875" collapsed="1"/>
  </cols>
  <sheetData>
    <row r="1" spans="2:15" ht="15" thickBot="1"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51"/>
    </row>
    <row r="2" spans="2:15" ht="45" customHeight="1" thickBot="1">
      <c r="B2" s="79" t="s">
        <v>68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1"/>
    </row>
    <row r="3" spans="2:15" ht="45" customHeight="1">
      <c r="B3" s="29" t="s">
        <v>9</v>
      </c>
      <c r="C3" s="30" t="s">
        <v>10</v>
      </c>
      <c r="D3" s="30" t="s">
        <v>0</v>
      </c>
      <c r="E3" s="30" t="s">
        <v>8</v>
      </c>
      <c r="F3" s="30" t="s">
        <v>36</v>
      </c>
      <c r="G3" s="30" t="s">
        <v>6</v>
      </c>
      <c r="H3" s="30" t="s">
        <v>6</v>
      </c>
      <c r="I3" s="30" t="s">
        <v>67</v>
      </c>
      <c r="J3" s="30" t="s">
        <v>66</v>
      </c>
      <c r="K3" s="30" t="s">
        <v>14</v>
      </c>
      <c r="L3" s="30" t="s">
        <v>15</v>
      </c>
      <c r="M3" s="31" t="s">
        <v>16</v>
      </c>
      <c r="N3" s="52" t="s">
        <v>34</v>
      </c>
      <c r="O3" s="1"/>
    </row>
    <row r="4" spans="2:15" ht="45" customHeight="1" thickBot="1">
      <c r="B4" s="47"/>
      <c r="C4" s="48"/>
      <c r="D4" s="49" t="s">
        <v>1</v>
      </c>
      <c r="E4" s="49" t="s">
        <v>5</v>
      </c>
      <c r="F4" s="49"/>
      <c r="G4" s="49" t="s">
        <v>7</v>
      </c>
      <c r="H4" s="49" t="s">
        <v>17</v>
      </c>
      <c r="I4" s="49" t="s">
        <v>12</v>
      </c>
      <c r="J4" s="49" t="s">
        <v>13</v>
      </c>
      <c r="K4" s="49"/>
      <c r="L4" s="49"/>
      <c r="M4" s="50" t="s">
        <v>60</v>
      </c>
      <c r="N4" s="53"/>
      <c r="O4" s="1"/>
    </row>
    <row r="5" spans="2:15" ht="45" customHeight="1">
      <c r="B5" s="56" t="s">
        <v>42</v>
      </c>
      <c r="C5" s="57"/>
      <c r="D5" s="57">
        <v>2150</v>
      </c>
      <c r="E5" s="57">
        <v>1.65</v>
      </c>
      <c r="F5" s="57"/>
      <c r="G5" s="57">
        <v>1080</v>
      </c>
      <c r="H5" s="58">
        <f>G5/3600</f>
        <v>0.3</v>
      </c>
      <c r="I5" s="17">
        <f>J5/E5</f>
        <v>0.15151515151515152</v>
      </c>
      <c r="J5" s="59">
        <v>0.25</v>
      </c>
      <c r="K5" s="60">
        <f t="shared" ref="K5:K8" si="0">E5/(D5*H5)</f>
        <v>2.5581395348837207E-3</v>
      </c>
      <c r="L5" s="60">
        <f t="shared" ref="L5:L8" si="1">SQRT(K5)</f>
        <v>5.0578053885887313E-2</v>
      </c>
      <c r="M5" s="65">
        <f t="shared" ref="M5:M8" si="2">(1.38*J5)/L5</f>
        <v>6.8211402672467116</v>
      </c>
      <c r="N5" s="54"/>
    </row>
    <row r="6" spans="2:15" ht="45" customHeight="1">
      <c r="B6" s="16" t="s">
        <v>40</v>
      </c>
      <c r="C6" s="17"/>
      <c r="D6" s="17">
        <v>1185</v>
      </c>
      <c r="E6" s="17">
        <v>0.95199999999999996</v>
      </c>
      <c r="F6" s="17"/>
      <c r="G6" s="17">
        <v>1080</v>
      </c>
      <c r="H6" s="18">
        <f t="shared" ref="H6:H19" si="3">G6/3600</f>
        <v>0.3</v>
      </c>
      <c r="I6" s="17">
        <f t="shared" ref="I6:I19" si="4">J6/E6</f>
        <v>0.26260504201680673</v>
      </c>
      <c r="J6" s="45">
        <v>0.25</v>
      </c>
      <c r="K6" s="20">
        <f t="shared" si="0"/>
        <v>2.6779184247538675E-3</v>
      </c>
      <c r="L6" s="20">
        <f t="shared" si="1"/>
        <v>5.1748607949913664E-2</v>
      </c>
      <c r="M6" s="66">
        <f t="shared" si="2"/>
        <v>6.6668460016145339</v>
      </c>
      <c r="N6" s="54"/>
    </row>
    <row r="7" spans="2:15" ht="45" customHeight="1">
      <c r="B7" s="16" t="s">
        <v>43</v>
      </c>
      <c r="C7" s="17"/>
      <c r="D7" s="17">
        <v>650</v>
      </c>
      <c r="E7" s="17">
        <v>1</v>
      </c>
      <c r="F7" s="17"/>
      <c r="G7" s="17">
        <v>1000</v>
      </c>
      <c r="H7" s="18">
        <f t="shared" si="3"/>
        <v>0.27777777777777779</v>
      </c>
      <c r="I7" s="17">
        <f t="shared" si="4"/>
        <v>0.25</v>
      </c>
      <c r="J7" s="45">
        <v>0.25</v>
      </c>
      <c r="K7" s="20">
        <f t="shared" si="0"/>
        <v>5.5384615384615381E-3</v>
      </c>
      <c r="L7" s="20">
        <f t="shared" si="1"/>
        <v>7.4420840753525078E-2</v>
      </c>
      <c r="M7" s="66">
        <f t="shared" si="2"/>
        <v>4.6357982052716658</v>
      </c>
      <c r="N7" s="54"/>
    </row>
    <row r="8" spans="2:15" ht="45" customHeight="1">
      <c r="B8" s="16" t="s">
        <v>41</v>
      </c>
      <c r="C8" s="17"/>
      <c r="D8" s="17">
        <v>740</v>
      </c>
      <c r="E8" s="17">
        <v>0.12</v>
      </c>
      <c r="F8" s="17"/>
      <c r="G8" s="17">
        <v>1000</v>
      </c>
      <c r="H8" s="18">
        <f t="shared" si="3"/>
        <v>0.27777777777777779</v>
      </c>
      <c r="I8" s="17">
        <f t="shared" si="4"/>
        <v>2.0833333333333335</v>
      </c>
      <c r="J8" s="45">
        <v>0.25</v>
      </c>
      <c r="K8" s="20">
        <f t="shared" si="0"/>
        <v>5.8378378378378369E-4</v>
      </c>
      <c r="L8" s="20">
        <f t="shared" si="1"/>
        <v>2.4161617987704873E-2</v>
      </c>
      <c r="M8" s="66">
        <f t="shared" si="2"/>
        <v>14.278845074678367</v>
      </c>
      <c r="N8" s="54"/>
    </row>
    <row r="9" spans="2:15" ht="45" customHeight="1">
      <c r="B9" s="16" t="s">
        <v>44</v>
      </c>
      <c r="C9" s="17"/>
      <c r="D9" s="17">
        <v>1850</v>
      </c>
      <c r="E9" s="17">
        <v>1</v>
      </c>
      <c r="F9" s="17"/>
      <c r="G9" s="17">
        <v>1306</v>
      </c>
      <c r="H9" s="18">
        <f t="shared" si="3"/>
        <v>0.36277777777777775</v>
      </c>
      <c r="I9" s="17">
        <f t="shared" si="4"/>
        <v>0.25</v>
      </c>
      <c r="J9" s="45">
        <v>0.25</v>
      </c>
      <c r="K9" s="20">
        <f>E9/(D9*H9)</f>
        <v>1.4900045527916892E-3</v>
      </c>
      <c r="L9" s="20">
        <f>SQRT(K9)</f>
        <v>3.8600577104386524E-2</v>
      </c>
      <c r="M9" s="66">
        <f>(1.38*J9)/L9</f>
        <v>8.9376902077662095</v>
      </c>
      <c r="N9" s="54"/>
    </row>
    <row r="10" spans="2:15" ht="45" customHeight="1">
      <c r="B10" s="16" t="s">
        <v>45</v>
      </c>
      <c r="C10" s="17"/>
      <c r="D10" s="17">
        <v>1900</v>
      </c>
      <c r="E10" s="17">
        <v>1.05</v>
      </c>
      <c r="F10" s="17"/>
      <c r="G10" s="17">
        <v>1000</v>
      </c>
      <c r="H10" s="18">
        <f t="shared" si="3"/>
        <v>0.27777777777777779</v>
      </c>
      <c r="I10" s="17">
        <f t="shared" si="4"/>
        <v>0.23809523809523808</v>
      </c>
      <c r="J10" s="45">
        <v>0.25</v>
      </c>
      <c r="K10" s="20">
        <f t="shared" ref="K10:K19" si="5">E10/(D10*H10)</f>
        <v>1.9894736842105262E-3</v>
      </c>
      <c r="L10" s="20">
        <f t="shared" ref="L10:L19" si="6">SQRT(K10)</f>
        <v>4.4603516500501685E-2</v>
      </c>
      <c r="M10" s="66">
        <f t="shared" ref="M10:M19" si="7">(1.38*J10)/L10</f>
        <v>7.7348161550473167</v>
      </c>
      <c r="N10" s="54"/>
    </row>
    <row r="11" spans="2:15" ht="45" customHeight="1">
      <c r="B11" s="16" t="s">
        <v>46</v>
      </c>
      <c r="C11" s="17"/>
      <c r="D11" s="17">
        <v>1600</v>
      </c>
      <c r="E11" s="17">
        <v>0.65</v>
      </c>
      <c r="F11" s="17"/>
      <c r="G11" s="17">
        <v>1000</v>
      </c>
      <c r="H11" s="18">
        <f t="shared" si="3"/>
        <v>0.27777777777777779</v>
      </c>
      <c r="I11" s="17">
        <f t="shared" si="4"/>
        <v>0.38461538461538458</v>
      </c>
      <c r="J11" s="45">
        <v>0.25</v>
      </c>
      <c r="K11" s="20">
        <f t="shared" si="5"/>
        <v>1.4625E-3</v>
      </c>
      <c r="L11" s="20">
        <f t="shared" si="6"/>
        <v>3.8242646351945887E-2</v>
      </c>
      <c r="M11" s="66">
        <f t="shared" si="7"/>
        <v>9.021342216356464</v>
      </c>
      <c r="N11" s="54"/>
    </row>
    <row r="12" spans="2:15" ht="45" customHeight="1">
      <c r="B12" s="16" t="s">
        <v>47</v>
      </c>
      <c r="C12" s="17"/>
      <c r="D12" s="17">
        <v>540</v>
      </c>
      <c r="E12" s="17">
        <v>0.14000000000000001</v>
      </c>
      <c r="F12" s="17"/>
      <c r="G12" s="17">
        <v>2400</v>
      </c>
      <c r="H12" s="18">
        <f t="shared" si="3"/>
        <v>0.66666666666666663</v>
      </c>
      <c r="I12" s="17">
        <f t="shared" si="4"/>
        <v>1.7857142857142856</v>
      </c>
      <c r="J12" s="45">
        <v>0.25</v>
      </c>
      <c r="K12" s="20">
        <f t="shared" si="5"/>
        <v>3.8888888888888892E-4</v>
      </c>
      <c r="L12" s="20">
        <f t="shared" si="6"/>
        <v>1.9720265943665386E-2</v>
      </c>
      <c r="M12" s="66">
        <f t="shared" si="7"/>
        <v>17.494693072880292</v>
      </c>
      <c r="N12" s="54"/>
    </row>
    <row r="13" spans="2:15" ht="45" customHeight="1">
      <c r="B13" s="16" t="s">
        <v>48</v>
      </c>
      <c r="C13" s="17"/>
      <c r="D13" s="17">
        <v>800</v>
      </c>
      <c r="E13" s="17">
        <v>0.2</v>
      </c>
      <c r="F13" s="17"/>
      <c r="G13" s="17">
        <v>2700</v>
      </c>
      <c r="H13" s="18">
        <f t="shared" si="3"/>
        <v>0.75</v>
      </c>
      <c r="I13" s="17">
        <f t="shared" si="4"/>
        <v>1.25</v>
      </c>
      <c r="J13" s="45">
        <v>0.25</v>
      </c>
      <c r="K13" s="20">
        <f t="shared" si="5"/>
        <v>3.3333333333333338E-4</v>
      </c>
      <c r="L13" s="20">
        <f t="shared" si="6"/>
        <v>1.825741858350554E-2</v>
      </c>
      <c r="M13" s="66">
        <f t="shared" si="7"/>
        <v>18.896428233928226</v>
      </c>
      <c r="N13" s="54"/>
    </row>
    <row r="14" spans="2:15" ht="45" customHeight="1">
      <c r="B14" s="16" t="s">
        <v>53</v>
      </c>
      <c r="C14" s="17"/>
      <c r="D14" s="17">
        <v>1895</v>
      </c>
      <c r="E14" s="17">
        <v>1.4</v>
      </c>
      <c r="F14" s="17"/>
      <c r="G14" s="17">
        <v>1000</v>
      </c>
      <c r="H14" s="18">
        <f t="shared" si="3"/>
        <v>0.27777777777777779</v>
      </c>
      <c r="I14" s="17">
        <f t="shared" si="4"/>
        <v>0.17857142857142858</v>
      </c>
      <c r="J14" s="45">
        <v>0.25</v>
      </c>
      <c r="K14" s="20">
        <f t="shared" si="5"/>
        <v>2.6596306068601581E-3</v>
      </c>
      <c r="L14" s="20">
        <f t="shared" si="6"/>
        <v>5.1571606595685555E-2</v>
      </c>
      <c r="M14" s="66">
        <f t="shared" si="7"/>
        <v>6.6897275996218903</v>
      </c>
      <c r="N14" s="54"/>
    </row>
    <row r="15" spans="2:15" ht="45" customHeight="1">
      <c r="B15" s="16" t="s">
        <v>54</v>
      </c>
      <c r="C15" s="17"/>
      <c r="D15" s="17">
        <v>2200</v>
      </c>
      <c r="E15" s="17">
        <v>1.4</v>
      </c>
      <c r="F15" s="17"/>
      <c r="G15" s="17">
        <v>1000</v>
      </c>
      <c r="H15" s="18">
        <f t="shared" si="3"/>
        <v>0.27777777777777779</v>
      </c>
      <c r="I15" s="17">
        <f t="shared" si="4"/>
        <v>0.17857142857142858</v>
      </c>
      <c r="J15" s="45">
        <v>0.25</v>
      </c>
      <c r="K15" s="20">
        <f t="shared" si="5"/>
        <v>2.2909090909090908E-3</v>
      </c>
      <c r="L15" s="20">
        <f t="shared" si="6"/>
        <v>4.7863442113047938E-2</v>
      </c>
      <c r="M15" s="66">
        <f t="shared" si="7"/>
        <v>7.2080064610720997</v>
      </c>
      <c r="N15" s="54"/>
    </row>
    <row r="16" spans="2:15" ht="45" customHeight="1">
      <c r="B16" s="16" t="s">
        <v>49</v>
      </c>
      <c r="C16" s="17"/>
      <c r="D16" s="17">
        <v>1590</v>
      </c>
      <c r="E16" s="17">
        <v>0.85</v>
      </c>
      <c r="F16" s="17"/>
      <c r="G16" s="17">
        <v>1000</v>
      </c>
      <c r="H16" s="18">
        <f t="shared" si="3"/>
        <v>0.27777777777777779</v>
      </c>
      <c r="I16" s="17">
        <f t="shared" si="4"/>
        <v>0.29411764705882354</v>
      </c>
      <c r="J16" s="45">
        <v>0.25</v>
      </c>
      <c r="K16" s="20">
        <f t="shared" si="5"/>
        <v>1.9245283018867923E-3</v>
      </c>
      <c r="L16" s="20">
        <f t="shared" si="6"/>
        <v>4.3869446108730302E-2</v>
      </c>
      <c r="M16" s="66">
        <f t="shared" si="7"/>
        <v>7.8642433539032703</v>
      </c>
      <c r="N16" s="54"/>
    </row>
    <row r="17" spans="2:14" ht="45" customHeight="1">
      <c r="B17" s="16" t="s">
        <v>50</v>
      </c>
      <c r="C17" s="17"/>
      <c r="D17" s="17">
        <v>2200</v>
      </c>
      <c r="E17" s="17">
        <v>1.8</v>
      </c>
      <c r="F17" s="17"/>
      <c r="G17" s="17">
        <v>1000</v>
      </c>
      <c r="H17" s="18">
        <f t="shared" si="3"/>
        <v>0.27777777777777779</v>
      </c>
      <c r="I17" s="17">
        <f t="shared" si="4"/>
        <v>0.1388888888888889</v>
      </c>
      <c r="J17" s="45">
        <v>0.25</v>
      </c>
      <c r="K17" s="20">
        <f t="shared" si="5"/>
        <v>2.9454545454545458E-3</v>
      </c>
      <c r="L17" s="20">
        <f t="shared" si="6"/>
        <v>5.4272042023997456E-2</v>
      </c>
      <c r="M17" s="66">
        <f t="shared" si="7"/>
        <v>6.3568641815145153</v>
      </c>
      <c r="N17" s="54"/>
    </row>
    <row r="18" spans="2:14" ht="45" customHeight="1">
      <c r="B18" s="16" t="s">
        <v>51</v>
      </c>
      <c r="C18" s="17"/>
      <c r="D18" s="17">
        <v>2600</v>
      </c>
      <c r="E18" s="17">
        <v>2.8</v>
      </c>
      <c r="F18" s="17"/>
      <c r="G18" s="17">
        <v>1000</v>
      </c>
      <c r="H18" s="18">
        <f t="shared" si="3"/>
        <v>0.27777777777777779</v>
      </c>
      <c r="I18" s="17">
        <f t="shared" si="4"/>
        <v>8.9285714285714288E-2</v>
      </c>
      <c r="J18" s="45">
        <v>0.25</v>
      </c>
      <c r="K18" s="20">
        <f t="shared" si="5"/>
        <v>3.8769230769230764E-3</v>
      </c>
      <c r="L18" s="20">
        <f t="shared" si="6"/>
        <v>6.2264942599532497E-2</v>
      </c>
      <c r="M18" s="66">
        <f t="shared" si="7"/>
        <v>5.5408386420417308</v>
      </c>
      <c r="N18" s="54"/>
    </row>
    <row r="19" spans="2:14" ht="45" customHeight="1" thickBot="1">
      <c r="B19" s="24" t="s">
        <v>52</v>
      </c>
      <c r="C19" s="25"/>
      <c r="D19" s="25">
        <v>2400</v>
      </c>
      <c r="E19" s="25">
        <v>2.2000000000000002</v>
      </c>
      <c r="F19" s="25"/>
      <c r="G19" s="25">
        <v>1000</v>
      </c>
      <c r="H19" s="26">
        <f t="shared" si="3"/>
        <v>0.27777777777777779</v>
      </c>
      <c r="I19" s="25">
        <f t="shared" si="4"/>
        <v>0.11363636363636363</v>
      </c>
      <c r="J19" s="46">
        <v>0.25</v>
      </c>
      <c r="K19" s="27">
        <f t="shared" si="5"/>
        <v>3.3E-3</v>
      </c>
      <c r="L19" s="27">
        <f t="shared" si="6"/>
        <v>5.7445626465380289E-2</v>
      </c>
      <c r="M19" s="67">
        <f t="shared" si="7"/>
        <v>6.0056791304715746</v>
      </c>
      <c r="N19" s="55"/>
    </row>
    <row r="20" spans="2:14" ht="45" customHeight="1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40"/>
    </row>
    <row r="21" spans="2:14" ht="45" customHeight="1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40"/>
    </row>
    <row r="22" spans="2:14" ht="45" customHeight="1">
      <c r="B22" s="3" t="s">
        <v>55</v>
      </c>
      <c r="C22" s="3"/>
      <c r="D22" s="3">
        <v>825</v>
      </c>
      <c r="E22" s="3">
        <v>0.25</v>
      </c>
      <c r="F22" s="3"/>
      <c r="G22" s="3">
        <v>1000</v>
      </c>
      <c r="H22" s="4">
        <f t="shared" ref="H22:H26" si="8">G22/3600</f>
        <v>0.27777777777777779</v>
      </c>
      <c r="I22" s="3"/>
      <c r="J22" s="3"/>
      <c r="K22" s="3"/>
      <c r="L22" s="3"/>
      <c r="M22" s="3"/>
      <c r="N22" s="40"/>
    </row>
    <row r="23" spans="2:14" ht="45" customHeight="1">
      <c r="B23" s="3" t="s">
        <v>56</v>
      </c>
      <c r="C23" s="3"/>
      <c r="D23" s="3">
        <v>1550</v>
      </c>
      <c r="E23" s="3">
        <v>0.7</v>
      </c>
      <c r="F23" s="3"/>
      <c r="G23" s="3">
        <v>864</v>
      </c>
      <c r="H23" s="4">
        <f t="shared" si="8"/>
        <v>0.24</v>
      </c>
      <c r="I23" s="3"/>
      <c r="J23" s="3"/>
      <c r="K23" s="3"/>
      <c r="L23" s="3"/>
      <c r="M23" s="3"/>
      <c r="N23" s="40"/>
    </row>
    <row r="24" spans="2:14" ht="45" customHeight="1">
      <c r="B24" s="3" t="s">
        <v>57</v>
      </c>
      <c r="C24" s="3"/>
      <c r="D24" s="3">
        <v>1900</v>
      </c>
      <c r="E24" s="3">
        <v>0.8</v>
      </c>
      <c r="F24" s="3"/>
      <c r="G24" s="3">
        <v>864</v>
      </c>
      <c r="H24" s="4">
        <f t="shared" si="8"/>
        <v>0.24</v>
      </c>
      <c r="I24" s="3"/>
      <c r="J24" s="3"/>
      <c r="K24" s="3"/>
      <c r="L24" s="3"/>
      <c r="M24" s="3"/>
      <c r="N24" s="40"/>
    </row>
    <row r="25" spans="2:14" ht="45" customHeight="1">
      <c r="B25" s="3" t="s">
        <v>58</v>
      </c>
      <c r="C25" s="3"/>
      <c r="D25" s="3">
        <v>2000</v>
      </c>
      <c r="E25" s="3">
        <v>1.2</v>
      </c>
      <c r="F25" s="3"/>
      <c r="G25" s="3">
        <v>1000</v>
      </c>
      <c r="H25" s="4">
        <f t="shared" si="8"/>
        <v>0.27777777777777779</v>
      </c>
      <c r="I25" s="3"/>
      <c r="J25" s="3"/>
      <c r="K25" s="3"/>
      <c r="L25" s="3"/>
      <c r="M25" s="3"/>
      <c r="N25" s="40"/>
    </row>
    <row r="26" spans="2:14" ht="45" customHeight="1">
      <c r="B26" s="3" t="s">
        <v>59</v>
      </c>
      <c r="C26" s="3"/>
      <c r="D26" s="3">
        <v>1150</v>
      </c>
      <c r="E26" s="3">
        <v>0.56999999999999995</v>
      </c>
      <c r="F26" s="3"/>
      <c r="G26" s="3">
        <v>1000</v>
      </c>
      <c r="H26" s="4">
        <f t="shared" si="8"/>
        <v>0.27777777777777779</v>
      </c>
      <c r="I26" s="3"/>
      <c r="J26" s="3"/>
      <c r="K26" s="3"/>
      <c r="L26" s="3"/>
      <c r="M26" s="3"/>
      <c r="N26" s="40"/>
    </row>
    <row r="27" spans="2:14" ht="45" customHeight="1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 spans="2:14"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</row>
    <row r="29" spans="2:14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</row>
  </sheetData>
  <mergeCells count="1">
    <mergeCell ref="B2:N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3cfa2a-ac99-46c7-98f7-daa2c27800a8">
      <Terms xmlns="http://schemas.microsoft.com/office/infopath/2007/PartnerControls"/>
    </lcf76f155ced4ddcb4097134ff3c332f>
    <TaxCatchAll xmlns="305b006f-35a0-408d-83cf-4392602607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A3468F363C7447B64475F8E6A773EC" ma:contentTypeVersion="17" ma:contentTypeDescription="Crée un document." ma:contentTypeScope="" ma:versionID="2b254d54ea42ac07a87b674070a4ba52">
  <xsd:schema xmlns:xsd="http://www.w3.org/2001/XMLSchema" xmlns:xs="http://www.w3.org/2001/XMLSchema" xmlns:p="http://schemas.microsoft.com/office/2006/metadata/properties" xmlns:ns2="a43cfa2a-ac99-46c7-98f7-daa2c27800a8" xmlns:ns3="305b006f-35a0-408d-83cf-43926026073d" targetNamespace="http://schemas.microsoft.com/office/2006/metadata/properties" ma:root="true" ma:fieldsID="125c9262ca461915b54e72416c1e777a" ns2:_="" ns3:_="">
    <xsd:import namespace="a43cfa2a-ac99-46c7-98f7-daa2c27800a8"/>
    <xsd:import namespace="305b006f-35a0-408d-83cf-4392602607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3cfa2a-ac99-46c7-98f7-daa2c27800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f9bc3314-3ed7-402e-9445-99784eedc6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b006f-35a0-408d-83cf-43926026073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05c7496-ee38-4858-9e4b-7363e00d1bc7}" ma:internalName="TaxCatchAll" ma:showField="CatchAllData" ma:web="305b006f-35a0-408d-83cf-4392602607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311556-3320-44C5-B16C-F5CEF1A885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6109AD-B2C2-4FC6-AC77-4A637388F6E4}">
  <ds:schemaRefs>
    <ds:schemaRef ds:uri="http://schemas.microsoft.com/office/2006/metadata/properties"/>
    <ds:schemaRef ds:uri="http://schemas.microsoft.com/office/infopath/2007/PartnerControls"/>
    <ds:schemaRef ds:uri="ce4d97cf-09a7-40f3-97ab-a8c0b7e67a52"/>
    <ds:schemaRef ds:uri="bb14b2b1-268d-4646-a4d5-bc2a4e8e1a31"/>
  </ds:schemaRefs>
</ds:datastoreItem>
</file>

<file path=customXml/itemProps3.xml><?xml version="1.0" encoding="utf-8"?>
<ds:datastoreItem xmlns:ds="http://schemas.openxmlformats.org/officeDocument/2006/customXml" ds:itemID="{B0086179-1583-4BD9-95AF-53374F62FDE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Isolants -entrée R</vt:lpstr>
      <vt:lpstr>Isolants -entrée épaisseur</vt:lpstr>
      <vt:lpstr>Matériaux construction - épaiss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</dc:creator>
  <cp:lastModifiedBy>Cheikh Ndiaye</cp:lastModifiedBy>
  <dcterms:created xsi:type="dcterms:W3CDTF">2017-07-05T08:10:35Z</dcterms:created>
  <dcterms:modified xsi:type="dcterms:W3CDTF">2022-08-05T13:40:33Z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0x010100A8A3468F363C7447B64475F8E6A773EC</vt:lpwstr>
  </property>
  <property fmtid="{D5CDD505-2E9C-101B-9397-08002B2CF9AE}" pid="3" name="MediaServiceImageTags">
    <vt:lpwstr/>
  </property>
</Properties>
</file>